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chadtraywick\Documents\"/>
    </mc:Choice>
  </mc:AlternateContent>
  <bookViews>
    <workbookView xWindow="0" yWindow="0" windowWidth="15165" windowHeight="5490" tabRatio="537"/>
  </bookViews>
  <sheets>
    <sheet name="Nat Geo" sheetId="1" r:id="rId1"/>
    <sheet name="Sheet2" sheetId="3" r:id="rId2"/>
  </sheets>
  <calcPr calcId="171027"/>
</workbook>
</file>

<file path=xl/calcChain.xml><?xml version="1.0" encoding="utf-8"?>
<calcChain xmlns="http://schemas.openxmlformats.org/spreadsheetml/2006/main">
  <c r="A27" i="1" l="1"/>
  <c r="A23" i="1"/>
  <c r="AA20" i="1" l="1"/>
  <c r="CB20" i="1" l="1"/>
  <c r="JI27" i="1" l="1"/>
  <c r="X20" i="1" l="1"/>
  <c r="AG20" i="1" l="1"/>
  <c r="AH20" i="1"/>
  <c r="AL20" i="1"/>
  <c r="AZ20" i="1"/>
  <c r="Z20" i="1" l="1"/>
  <c r="Y20" i="1" l="1"/>
  <c r="AF20" i="1" l="1"/>
  <c r="AD20" i="1" l="1"/>
  <c r="DO20" i="1" l="1"/>
  <c r="ED20" i="1"/>
  <c r="DX20" i="1"/>
  <c r="AO20" i="1" l="1"/>
  <c r="DR20" i="1" l="1"/>
  <c r="AU20" i="1" l="1"/>
  <c r="AV20" i="1"/>
  <c r="BH20" i="1"/>
  <c r="AU18" i="1" l="1"/>
  <c r="EM20" i="1" l="1"/>
  <c r="FB19" i="1"/>
  <c r="FW20" i="1"/>
  <c r="FT20" i="1"/>
  <c r="HP20" i="1" l="1"/>
  <c r="IK20" i="1" l="1"/>
  <c r="IE20" i="1"/>
  <c r="EM19" i="1"/>
  <c r="IT20" i="1"/>
  <c r="JE29" i="1"/>
  <c r="JE27" i="1" l="1"/>
  <c r="BG17" i="1" l="1"/>
  <c r="BG16" i="1"/>
  <c r="BG15" i="1"/>
  <c r="BG14" i="1"/>
  <c r="BG13" i="1"/>
  <c r="BG12" i="1"/>
  <c r="BG9" i="1"/>
  <c r="BG8" i="1"/>
  <c r="BG7" i="1"/>
  <c r="BG6" i="1"/>
  <c r="BG5" i="1"/>
  <c r="BG4" i="1"/>
  <c r="JC18" i="1" l="1"/>
  <c r="IZ18" i="1"/>
  <c r="IW18" i="1"/>
  <c r="DL18" i="1" l="1"/>
  <c r="DI18" i="1"/>
  <c r="O18" i="1" l="1"/>
  <c r="BB17" i="1" l="1"/>
  <c r="BB16" i="1"/>
  <c r="BB15" i="1"/>
  <c r="BB14" i="1"/>
  <c r="BB13" i="1"/>
  <c r="BB12" i="1"/>
  <c r="BB9" i="1"/>
  <c r="BB8" i="1"/>
  <c r="BB7" i="1"/>
  <c r="BB6" i="1"/>
  <c r="BB5" i="1"/>
  <c r="BB4" i="1"/>
  <c r="IT18" i="1"/>
  <c r="IQ18" i="1"/>
  <c r="IN18" i="1"/>
  <c r="IK18" i="1"/>
  <c r="IH18" i="1"/>
  <c r="IE18" i="1"/>
  <c r="IB18" i="1"/>
  <c r="HY18" i="1"/>
  <c r="HV18" i="1"/>
  <c r="HS18" i="1"/>
  <c r="HP18" i="1"/>
  <c r="HM18" i="1"/>
  <c r="HJ18" i="1"/>
  <c r="HG18" i="1"/>
  <c r="HD18" i="1"/>
  <c r="HA18" i="1"/>
  <c r="GX18" i="1"/>
  <c r="GU18" i="1"/>
  <c r="GR18" i="1"/>
  <c r="GO18" i="1"/>
  <c r="GL18" i="1"/>
  <c r="GI18" i="1"/>
  <c r="GF18" i="1"/>
  <c r="GC18" i="1"/>
  <c r="FW18" i="1"/>
  <c r="FT18" i="1"/>
  <c r="FQ18" i="1"/>
  <c r="FN18" i="1"/>
  <c r="FK18" i="1"/>
  <c r="FH18" i="1"/>
  <c r="FE18" i="1"/>
  <c r="FB18" i="1"/>
  <c r="EY18" i="1"/>
  <c r="EV18" i="1"/>
  <c r="ES18" i="1"/>
  <c r="EP18" i="1"/>
  <c r="EM18" i="1"/>
  <c r="EJ18" i="1"/>
  <c r="EG18" i="1"/>
  <c r="ED18" i="1"/>
  <c r="EA18" i="1"/>
  <c r="DX18" i="1"/>
  <c r="DU18" i="1"/>
  <c r="DR18" i="1"/>
  <c r="DO18" i="1"/>
  <c r="DF18" i="1"/>
  <c r="DC18" i="1"/>
  <c r="CZ18" i="1"/>
  <c r="CW18" i="1"/>
  <c r="CT18" i="1"/>
  <c r="CQ18" i="1"/>
  <c r="CN18" i="1"/>
  <c r="CK18" i="1"/>
  <c r="CH18" i="1"/>
  <c r="CE18" i="1"/>
  <c r="CB18" i="1"/>
  <c r="BY18" i="1"/>
  <c r="BV18" i="1"/>
  <c r="BS18" i="1"/>
  <c r="BP18" i="1"/>
  <c r="BM18" i="1"/>
  <c r="BK18" i="1"/>
  <c r="BJ18" i="1"/>
  <c r="BI18" i="1"/>
  <c r="BH18" i="1"/>
  <c r="BG18" i="1"/>
  <c r="BF18" i="1"/>
  <c r="BE18" i="1"/>
  <c r="BD18" i="1"/>
  <c r="BC18" i="1"/>
  <c r="BA18" i="1"/>
  <c r="AZ18" i="1"/>
  <c r="AY18" i="1"/>
  <c r="AX18" i="1"/>
  <c r="AW18" i="1"/>
  <c r="AV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R18" i="1"/>
  <c r="Q18" i="1"/>
  <c r="P18" i="1"/>
  <c r="N18" i="1"/>
  <c r="M18" i="1"/>
  <c r="L18" i="1"/>
  <c r="K18" i="1"/>
  <c r="J18" i="1"/>
  <c r="I18" i="1"/>
  <c r="H18" i="1"/>
  <c r="G18" i="1"/>
  <c r="F18" i="1"/>
  <c r="E18" i="1"/>
  <c r="D18" i="1"/>
  <c r="C18" i="1"/>
  <c r="B18" i="1"/>
  <c r="S18" i="1"/>
  <c r="A25" i="1" l="1"/>
  <c r="BB18" i="1"/>
  <c r="JE23" i="1" s="1"/>
  <c r="JE31" i="1" s="1"/>
  <c r="JE25" i="1" l="1"/>
</calcChain>
</file>

<file path=xl/comments1.xml><?xml version="1.0" encoding="utf-8"?>
<comments xmlns="http://schemas.openxmlformats.org/spreadsheetml/2006/main">
  <authors>
    <author>chadtraywick</author>
  </authors>
  <commentList>
    <comment ref="FK3" authorId="0" shapeId="0">
      <text>
        <r>
          <rPr>
            <b/>
            <sz val="9"/>
            <color indexed="81"/>
            <rFont val="Tahoma"/>
            <family val="2"/>
          </rPr>
          <t>Index</t>
        </r>
      </text>
    </comment>
    <comment ref="FK4" authorId="0" shapeId="0">
      <text>
        <r>
          <rPr>
            <b/>
            <sz val="9"/>
            <color indexed="81"/>
            <rFont val="Tahoma"/>
            <family val="2"/>
          </rPr>
          <t>Map</t>
        </r>
      </text>
    </comment>
    <comment ref="GC4" authorId="0" shapeId="0">
      <text>
        <r>
          <rPr>
            <b/>
            <sz val="9"/>
            <color indexed="81"/>
            <rFont val="Tahoma"/>
            <family val="2"/>
          </rPr>
          <t>Map</t>
        </r>
      </text>
    </comment>
    <comment ref="GL4" authorId="0" shapeId="0">
      <text>
        <r>
          <rPr>
            <b/>
            <sz val="9"/>
            <color indexed="81"/>
            <rFont val="Tahoma"/>
            <family val="2"/>
          </rPr>
          <t>Map</t>
        </r>
      </text>
    </comment>
    <comment ref="GR4" authorId="0" shapeId="0">
      <text>
        <r>
          <rPr>
            <b/>
            <sz val="9"/>
            <color indexed="81"/>
            <rFont val="Tahoma"/>
            <family val="2"/>
          </rPr>
          <t>Map</t>
        </r>
      </text>
    </comment>
    <comment ref="HA4" authorId="0" shapeId="0">
      <text>
        <r>
          <rPr>
            <b/>
            <sz val="9"/>
            <color indexed="81"/>
            <rFont val="Tahoma"/>
            <charset val="1"/>
          </rPr>
          <t>Map</t>
        </r>
      </text>
    </comment>
    <comment ref="EV5" authorId="0" shapeId="0">
      <text>
        <r>
          <rPr>
            <b/>
            <sz val="9"/>
            <color indexed="81"/>
            <rFont val="Tahoma"/>
            <family val="2"/>
          </rPr>
          <t xml:space="preserve">Map
</t>
        </r>
        <r>
          <rPr>
            <sz val="9"/>
            <color indexed="81"/>
            <rFont val="Tahoma"/>
            <family val="2"/>
          </rPr>
          <t xml:space="preserve">
</t>
        </r>
      </text>
    </comment>
    <comment ref="FT5" authorId="0" shapeId="0">
      <text>
        <r>
          <rPr>
            <b/>
            <sz val="9"/>
            <color indexed="81"/>
            <rFont val="Tahoma"/>
            <family val="2"/>
          </rPr>
          <t>Map</t>
        </r>
      </text>
    </comment>
    <comment ref="FW5" authorId="0" shapeId="0">
      <text>
        <r>
          <rPr>
            <b/>
            <sz val="9"/>
            <color indexed="81"/>
            <rFont val="Tahoma"/>
            <family val="2"/>
          </rPr>
          <t>Map</t>
        </r>
      </text>
    </comment>
    <comment ref="GF5" authorId="0" shapeId="0">
      <text>
        <r>
          <rPr>
            <b/>
            <sz val="9"/>
            <color indexed="81"/>
            <rFont val="Tahoma"/>
            <family val="2"/>
          </rPr>
          <t>Map</t>
        </r>
      </text>
    </comment>
    <comment ref="GI5" authorId="0" shapeId="0">
      <text>
        <r>
          <rPr>
            <b/>
            <sz val="9"/>
            <color indexed="81"/>
            <rFont val="Tahoma"/>
            <family val="2"/>
          </rPr>
          <t>Map</t>
        </r>
      </text>
    </comment>
    <comment ref="GO5" authorId="0" shapeId="0">
      <text>
        <r>
          <rPr>
            <b/>
            <sz val="9"/>
            <color indexed="81"/>
            <rFont val="Tahoma"/>
            <family val="2"/>
          </rPr>
          <t>Map</t>
        </r>
      </text>
    </comment>
    <comment ref="GR5" authorId="0" shapeId="0">
      <text>
        <r>
          <rPr>
            <b/>
            <sz val="9"/>
            <color indexed="81"/>
            <rFont val="Tahoma"/>
            <family val="2"/>
          </rPr>
          <t>Map</t>
        </r>
      </text>
    </comment>
    <comment ref="HA5" authorId="0" shapeId="0">
      <text>
        <r>
          <rPr>
            <b/>
            <sz val="9"/>
            <color indexed="81"/>
            <rFont val="Tahoma"/>
            <charset val="1"/>
          </rPr>
          <t>Map</t>
        </r>
      </text>
    </comment>
    <comment ref="HD5" authorId="0" shapeId="0">
      <text>
        <r>
          <rPr>
            <b/>
            <sz val="9"/>
            <color indexed="81"/>
            <rFont val="Tahoma"/>
            <charset val="1"/>
          </rPr>
          <t>Map</t>
        </r>
      </text>
    </comment>
    <comment ref="HG5" authorId="0" shapeId="0">
      <text>
        <r>
          <rPr>
            <b/>
            <sz val="9"/>
            <color indexed="81"/>
            <rFont val="Tahoma"/>
            <family val="2"/>
          </rPr>
          <t>Map</t>
        </r>
      </text>
    </comment>
    <comment ref="HM5" authorId="0" shapeId="0">
      <text>
        <r>
          <rPr>
            <b/>
            <sz val="9"/>
            <color indexed="81"/>
            <rFont val="Tahoma"/>
            <family val="2"/>
          </rPr>
          <t>Map</t>
        </r>
      </text>
    </comment>
    <comment ref="IZ5" authorId="0" shapeId="0">
      <text>
        <r>
          <rPr>
            <b/>
            <sz val="9"/>
            <color indexed="81"/>
            <rFont val="Tahoma"/>
            <family val="2"/>
          </rPr>
          <t>Map</t>
        </r>
      </text>
    </comment>
    <comment ref="DX6" authorId="0" shapeId="0">
      <text>
        <r>
          <rPr>
            <b/>
            <sz val="9"/>
            <color indexed="81"/>
            <rFont val="Tahoma"/>
            <family val="2"/>
          </rPr>
          <t>Map</t>
        </r>
      </text>
    </comment>
    <comment ref="FE6" authorId="0" shapeId="0">
      <text>
        <r>
          <rPr>
            <b/>
            <sz val="9"/>
            <color indexed="81"/>
            <rFont val="Tahoma"/>
            <family val="2"/>
          </rPr>
          <t>Map</t>
        </r>
      </text>
    </comment>
    <comment ref="FQ6" authorId="0" shapeId="0">
      <text>
        <r>
          <rPr>
            <b/>
            <sz val="9"/>
            <color indexed="81"/>
            <rFont val="Tahoma"/>
            <family val="2"/>
          </rPr>
          <t>Map</t>
        </r>
      </text>
    </comment>
    <comment ref="GC6" authorId="0" shapeId="0">
      <text>
        <r>
          <rPr>
            <b/>
            <sz val="9"/>
            <color indexed="81"/>
            <rFont val="Tahoma"/>
            <family val="2"/>
          </rPr>
          <t>Map</t>
        </r>
      </text>
    </comment>
    <comment ref="GF6" authorId="0" shapeId="0">
      <text>
        <r>
          <rPr>
            <b/>
            <sz val="9"/>
            <color indexed="81"/>
            <rFont val="Tahoma"/>
            <family val="2"/>
          </rPr>
          <t>Map</t>
        </r>
      </text>
    </comment>
    <comment ref="GL6" authorId="0" shapeId="0">
      <text>
        <r>
          <rPr>
            <b/>
            <sz val="9"/>
            <color indexed="81"/>
            <rFont val="Tahoma"/>
            <family val="2"/>
          </rPr>
          <t>Map</t>
        </r>
      </text>
    </comment>
    <comment ref="HJ6" authorId="0" shapeId="0">
      <text>
        <r>
          <rPr>
            <b/>
            <sz val="9"/>
            <color indexed="81"/>
            <rFont val="Tahoma"/>
            <family val="2"/>
          </rPr>
          <t>Map</t>
        </r>
      </text>
    </comment>
    <comment ref="HP6" authorId="0" shapeId="0">
      <text>
        <r>
          <rPr>
            <b/>
            <sz val="9"/>
            <color indexed="81"/>
            <rFont val="Tahoma"/>
            <family val="2"/>
          </rPr>
          <t>Map</t>
        </r>
      </text>
    </comment>
    <comment ref="IH6" authorId="0" shapeId="0">
      <text>
        <r>
          <rPr>
            <b/>
            <sz val="9"/>
            <color indexed="81"/>
            <rFont val="Tahoma"/>
            <family val="2"/>
          </rPr>
          <t>Map</t>
        </r>
      </text>
    </comment>
    <comment ref="FE7" authorId="0" shapeId="0">
      <text>
        <r>
          <rPr>
            <b/>
            <sz val="9"/>
            <color indexed="81"/>
            <rFont val="Tahoma"/>
            <family val="2"/>
          </rPr>
          <t>Map</t>
        </r>
      </text>
    </comment>
    <comment ref="FN7" authorId="0" shapeId="0">
      <text>
        <r>
          <rPr>
            <b/>
            <sz val="9"/>
            <color indexed="81"/>
            <rFont val="Tahoma"/>
            <family val="2"/>
          </rPr>
          <t>Map</t>
        </r>
      </text>
    </comment>
    <comment ref="FQ7" authorId="0" shapeId="0">
      <text>
        <r>
          <rPr>
            <b/>
            <sz val="9"/>
            <color indexed="81"/>
            <rFont val="Tahoma"/>
            <family val="2"/>
          </rPr>
          <t>Map</t>
        </r>
      </text>
    </comment>
    <comment ref="FT7" authorId="0" shapeId="0">
      <text>
        <r>
          <rPr>
            <b/>
            <sz val="9"/>
            <color indexed="81"/>
            <rFont val="Tahoma"/>
            <family val="2"/>
          </rPr>
          <t>Map</t>
        </r>
      </text>
    </comment>
    <comment ref="GI7" authorId="0" shapeId="0">
      <text>
        <r>
          <rPr>
            <b/>
            <sz val="9"/>
            <color indexed="81"/>
            <rFont val="Tahoma"/>
            <family val="2"/>
          </rPr>
          <t xml:space="preserve">Map
</t>
        </r>
      </text>
    </comment>
    <comment ref="GR7" authorId="0" shapeId="0">
      <text>
        <r>
          <rPr>
            <b/>
            <sz val="9"/>
            <color indexed="81"/>
            <rFont val="Tahoma"/>
            <family val="2"/>
          </rPr>
          <t>Map</t>
        </r>
      </text>
    </comment>
    <comment ref="HJ7" authorId="0" shapeId="0">
      <text>
        <r>
          <rPr>
            <b/>
            <sz val="9"/>
            <color indexed="81"/>
            <rFont val="Tahoma"/>
            <family val="2"/>
          </rPr>
          <t>Map</t>
        </r>
      </text>
    </comment>
    <comment ref="IK7" authorId="0" shapeId="0">
      <text>
        <r>
          <rPr>
            <b/>
            <sz val="9"/>
            <color indexed="81"/>
            <rFont val="Tahoma"/>
            <family val="2"/>
          </rPr>
          <t>Map</t>
        </r>
      </text>
    </comment>
    <comment ref="JC7" authorId="0" shapeId="0">
      <text>
        <r>
          <rPr>
            <b/>
            <sz val="9"/>
            <color indexed="81"/>
            <rFont val="Tahoma"/>
            <family val="2"/>
          </rPr>
          <t xml:space="preserve">PhotoArk edition
</t>
        </r>
        <r>
          <rPr>
            <sz val="9"/>
            <color indexed="81"/>
            <rFont val="Tahoma"/>
            <family val="2"/>
          </rPr>
          <t xml:space="preserve">
</t>
        </r>
      </text>
    </comment>
    <comment ref="EV8" authorId="0" shapeId="0">
      <text>
        <r>
          <rPr>
            <b/>
            <sz val="9"/>
            <color indexed="81"/>
            <rFont val="Tahoma"/>
            <family val="2"/>
          </rPr>
          <t xml:space="preserve">Map
</t>
        </r>
        <r>
          <rPr>
            <sz val="9"/>
            <color indexed="81"/>
            <rFont val="Tahoma"/>
            <family val="2"/>
          </rPr>
          <t xml:space="preserve">
</t>
        </r>
      </text>
    </comment>
    <comment ref="GO8" authorId="0" shapeId="0">
      <text>
        <r>
          <rPr>
            <b/>
            <sz val="9"/>
            <color indexed="81"/>
            <rFont val="Tahoma"/>
            <charset val="1"/>
          </rPr>
          <t>Map</t>
        </r>
      </text>
    </comment>
    <comment ref="HD8" authorId="0" shapeId="0">
      <text>
        <r>
          <rPr>
            <b/>
            <sz val="9"/>
            <color indexed="81"/>
            <rFont val="Tahoma"/>
            <charset val="1"/>
          </rPr>
          <t>Map</t>
        </r>
      </text>
    </comment>
    <comment ref="HM8" authorId="0" shapeId="0">
      <text>
        <r>
          <rPr>
            <b/>
            <sz val="9"/>
            <color indexed="81"/>
            <rFont val="Tahoma"/>
            <family val="2"/>
          </rPr>
          <t>Map</t>
        </r>
      </text>
    </comment>
    <comment ref="HP8" authorId="0" shapeId="0">
      <text>
        <r>
          <rPr>
            <b/>
            <sz val="9"/>
            <color indexed="81"/>
            <rFont val="Tahoma"/>
            <family val="2"/>
          </rPr>
          <t>Map</t>
        </r>
      </text>
    </comment>
    <comment ref="IB8" authorId="0" shapeId="0">
      <text>
        <r>
          <rPr>
            <b/>
            <sz val="9"/>
            <color indexed="81"/>
            <rFont val="Tahoma"/>
            <family val="2"/>
          </rPr>
          <t xml:space="preserve">Map
</t>
        </r>
      </text>
    </comment>
    <comment ref="IE8" authorId="0" shapeId="0">
      <text>
        <r>
          <rPr>
            <b/>
            <sz val="9"/>
            <color indexed="81"/>
            <rFont val="Tahoma"/>
            <family val="2"/>
          </rPr>
          <t>Map</t>
        </r>
      </text>
    </comment>
    <comment ref="IH8" authorId="0" shapeId="0">
      <text>
        <r>
          <rPr>
            <b/>
            <sz val="9"/>
            <color indexed="81"/>
            <rFont val="Tahoma"/>
            <family val="2"/>
          </rPr>
          <t>Map</t>
        </r>
      </text>
    </comment>
    <comment ref="IQ8" authorId="0" shapeId="0">
      <text>
        <r>
          <rPr>
            <b/>
            <sz val="9"/>
            <color indexed="81"/>
            <rFont val="Tahoma"/>
            <family val="2"/>
          </rPr>
          <t>Map</t>
        </r>
      </text>
    </comment>
    <comment ref="JC8" authorId="0" shapeId="0">
      <text>
        <r>
          <rPr>
            <b/>
            <sz val="9"/>
            <color indexed="81"/>
            <rFont val="Tahoma"/>
            <family val="2"/>
          </rPr>
          <t>Map</t>
        </r>
        <r>
          <rPr>
            <sz val="9"/>
            <color indexed="81"/>
            <rFont val="Tahoma"/>
            <family val="2"/>
          </rPr>
          <t xml:space="preserve">
</t>
        </r>
      </text>
    </comment>
    <comment ref="EG9" authorId="0" shapeId="0">
      <text>
        <r>
          <rPr>
            <b/>
            <sz val="9"/>
            <color indexed="81"/>
            <rFont val="Tahoma"/>
            <family val="2"/>
          </rPr>
          <t>Map</t>
        </r>
      </text>
    </comment>
    <comment ref="FK9" authorId="0" shapeId="0">
      <text>
        <r>
          <rPr>
            <b/>
            <sz val="9"/>
            <color indexed="81"/>
            <rFont val="Tahoma"/>
            <family val="2"/>
          </rPr>
          <t>Map</t>
        </r>
      </text>
    </comment>
    <comment ref="FW9" authorId="0" shapeId="0">
      <text>
        <r>
          <rPr>
            <b/>
            <sz val="9"/>
            <color indexed="81"/>
            <rFont val="Tahoma"/>
            <family val="2"/>
          </rPr>
          <t>Map</t>
        </r>
      </text>
    </comment>
    <comment ref="GF9" authorId="0" shapeId="0">
      <text>
        <r>
          <rPr>
            <b/>
            <sz val="9"/>
            <color indexed="81"/>
            <rFont val="Tahoma"/>
            <family val="2"/>
          </rPr>
          <t xml:space="preserve">Map
</t>
        </r>
      </text>
    </comment>
    <comment ref="HD9" authorId="0" shapeId="0">
      <text>
        <r>
          <rPr>
            <b/>
            <sz val="9"/>
            <color indexed="81"/>
            <rFont val="Tahoma"/>
            <family val="2"/>
          </rPr>
          <t>Map</t>
        </r>
      </text>
    </comment>
    <comment ref="HG9" authorId="0" shapeId="0">
      <text>
        <r>
          <rPr>
            <b/>
            <sz val="9"/>
            <color indexed="81"/>
            <rFont val="Tahoma"/>
            <family val="2"/>
          </rPr>
          <t>Map</t>
        </r>
      </text>
    </comment>
    <comment ref="HM9" authorId="0" shapeId="0">
      <text>
        <r>
          <rPr>
            <b/>
            <sz val="9"/>
            <color indexed="81"/>
            <rFont val="Tahoma"/>
            <family val="2"/>
          </rPr>
          <t>Map</t>
        </r>
      </text>
    </comment>
    <comment ref="FQ12" authorId="0" shapeId="0">
      <text>
        <r>
          <rPr>
            <b/>
            <sz val="9"/>
            <color indexed="81"/>
            <rFont val="Tahoma"/>
            <family val="2"/>
          </rPr>
          <t>Map</t>
        </r>
      </text>
    </comment>
    <comment ref="GF12" authorId="0" shapeId="0">
      <text>
        <r>
          <rPr>
            <b/>
            <sz val="9"/>
            <color indexed="81"/>
            <rFont val="Tahoma"/>
            <family val="2"/>
          </rPr>
          <t>Map</t>
        </r>
      </text>
    </comment>
    <comment ref="GL12" authorId="0" shapeId="0">
      <text>
        <r>
          <rPr>
            <b/>
            <sz val="9"/>
            <color indexed="81"/>
            <rFont val="Tahoma"/>
            <family val="2"/>
          </rPr>
          <t>Map</t>
        </r>
      </text>
    </comment>
    <comment ref="GO12" authorId="0" shapeId="0">
      <text>
        <r>
          <rPr>
            <b/>
            <sz val="9"/>
            <color indexed="81"/>
            <rFont val="Tahoma"/>
            <family val="2"/>
          </rPr>
          <t>Map</t>
        </r>
      </text>
    </comment>
    <comment ref="GR12" authorId="0" shapeId="0">
      <text>
        <r>
          <rPr>
            <b/>
            <sz val="9"/>
            <color indexed="81"/>
            <rFont val="Tahoma"/>
            <family val="2"/>
          </rPr>
          <t>Map</t>
        </r>
      </text>
    </comment>
    <comment ref="GX12" authorId="0" shapeId="0">
      <text>
        <r>
          <rPr>
            <b/>
            <sz val="9"/>
            <color indexed="81"/>
            <rFont val="Tahoma"/>
            <charset val="1"/>
          </rPr>
          <t>Map</t>
        </r>
      </text>
    </comment>
    <comment ref="HG12" authorId="0" shapeId="0">
      <text>
        <r>
          <rPr>
            <b/>
            <sz val="9"/>
            <color indexed="81"/>
            <rFont val="Tahoma"/>
            <family val="2"/>
          </rPr>
          <t>Map</t>
        </r>
      </text>
    </comment>
    <comment ref="HS12" authorId="0" shapeId="0">
      <text>
        <r>
          <rPr>
            <b/>
            <sz val="9"/>
            <color indexed="81"/>
            <rFont val="Tahoma"/>
            <family val="2"/>
          </rPr>
          <t>Map</t>
        </r>
      </text>
    </comment>
    <comment ref="IH12" authorId="0" shapeId="0">
      <text>
        <r>
          <rPr>
            <b/>
            <sz val="9"/>
            <color indexed="81"/>
            <rFont val="Tahoma"/>
            <family val="2"/>
          </rPr>
          <t>Map</t>
        </r>
      </text>
    </comment>
    <comment ref="FN13" authorId="0" shapeId="0">
      <text>
        <r>
          <rPr>
            <b/>
            <sz val="9"/>
            <color indexed="81"/>
            <rFont val="Tahoma"/>
            <family val="2"/>
          </rPr>
          <t>Map</t>
        </r>
      </text>
    </comment>
    <comment ref="FQ13" authorId="0" shapeId="0">
      <text>
        <r>
          <rPr>
            <b/>
            <sz val="9"/>
            <color indexed="81"/>
            <rFont val="Tahoma"/>
            <family val="2"/>
          </rPr>
          <t>Map</t>
        </r>
      </text>
    </comment>
    <comment ref="GC13" authorId="0" shapeId="0">
      <text>
        <r>
          <rPr>
            <b/>
            <sz val="9"/>
            <color indexed="81"/>
            <rFont val="Tahoma"/>
            <family val="2"/>
          </rPr>
          <t>Map</t>
        </r>
      </text>
    </comment>
    <comment ref="GI13" authorId="0" shapeId="0">
      <text>
        <r>
          <rPr>
            <b/>
            <sz val="9"/>
            <color indexed="81"/>
            <rFont val="Tahoma"/>
            <family val="2"/>
          </rPr>
          <t xml:space="preserve">Map
</t>
        </r>
      </text>
    </comment>
    <comment ref="HA13" authorId="0" shapeId="0">
      <text>
        <r>
          <rPr>
            <b/>
            <sz val="9"/>
            <color indexed="81"/>
            <rFont val="Tahoma"/>
            <charset val="1"/>
          </rPr>
          <t>Map</t>
        </r>
      </text>
    </comment>
    <comment ref="HD13" authorId="0" shapeId="0">
      <text>
        <r>
          <rPr>
            <b/>
            <sz val="9"/>
            <color indexed="81"/>
            <rFont val="Tahoma"/>
            <charset val="1"/>
          </rPr>
          <t>Map</t>
        </r>
      </text>
    </comment>
    <comment ref="IE13" authorId="0" shapeId="0">
      <text>
        <r>
          <rPr>
            <b/>
            <sz val="9"/>
            <color indexed="81"/>
            <rFont val="Tahoma"/>
            <family val="2"/>
          </rPr>
          <t>Map</t>
        </r>
      </text>
    </comment>
    <comment ref="FE14" authorId="0" shapeId="0">
      <text>
        <r>
          <rPr>
            <b/>
            <sz val="9"/>
            <color indexed="81"/>
            <rFont val="Tahoma"/>
            <family val="2"/>
          </rPr>
          <t>Map</t>
        </r>
      </text>
    </comment>
    <comment ref="FQ14" authorId="0" shapeId="0">
      <text>
        <r>
          <rPr>
            <b/>
            <sz val="9"/>
            <color indexed="81"/>
            <rFont val="Tahoma"/>
            <family val="2"/>
          </rPr>
          <t>Map</t>
        </r>
      </text>
    </comment>
    <comment ref="GC14" authorId="0" shapeId="0">
      <text>
        <r>
          <rPr>
            <b/>
            <sz val="9"/>
            <color indexed="81"/>
            <rFont val="Tahoma"/>
            <family val="2"/>
          </rPr>
          <t>Map</t>
        </r>
      </text>
    </comment>
    <comment ref="GO14" authorId="0" shapeId="0">
      <text>
        <r>
          <rPr>
            <b/>
            <sz val="9"/>
            <color indexed="81"/>
            <rFont val="Tahoma"/>
            <charset val="1"/>
          </rPr>
          <t>Map</t>
        </r>
      </text>
    </comment>
    <comment ref="GR14" authorId="0" shapeId="0">
      <text>
        <r>
          <rPr>
            <b/>
            <sz val="9"/>
            <color indexed="81"/>
            <rFont val="Tahoma"/>
            <family val="2"/>
          </rPr>
          <t>Map</t>
        </r>
      </text>
    </comment>
    <comment ref="GX14" authorId="0" shapeId="0">
      <text>
        <r>
          <rPr>
            <b/>
            <sz val="9"/>
            <color indexed="81"/>
            <rFont val="Tahoma"/>
            <charset val="1"/>
          </rPr>
          <t>Map</t>
        </r>
      </text>
    </comment>
    <comment ref="HG14" authorId="0" shapeId="0">
      <text>
        <r>
          <rPr>
            <b/>
            <sz val="9"/>
            <color indexed="81"/>
            <rFont val="Tahoma"/>
            <family val="2"/>
          </rPr>
          <t>Map</t>
        </r>
      </text>
    </comment>
    <comment ref="HJ14" authorId="0" shapeId="0">
      <text>
        <r>
          <rPr>
            <b/>
            <sz val="9"/>
            <color indexed="81"/>
            <rFont val="Tahoma"/>
            <family val="2"/>
          </rPr>
          <t>Map</t>
        </r>
      </text>
    </comment>
    <comment ref="HM14" authorId="0" shapeId="0">
      <text>
        <r>
          <rPr>
            <b/>
            <sz val="9"/>
            <color indexed="81"/>
            <rFont val="Tahoma"/>
            <family val="2"/>
          </rPr>
          <t>Map</t>
        </r>
      </text>
    </comment>
    <comment ref="HS14" authorId="0" shapeId="0">
      <text>
        <r>
          <rPr>
            <b/>
            <sz val="9"/>
            <color indexed="81"/>
            <rFont val="Tahoma"/>
            <family val="2"/>
          </rPr>
          <t>Map</t>
        </r>
      </text>
    </comment>
    <comment ref="HV14" authorId="0" shapeId="0">
      <text>
        <r>
          <rPr>
            <b/>
            <sz val="9"/>
            <color indexed="81"/>
            <rFont val="Tahoma"/>
            <family val="2"/>
          </rPr>
          <t>Map</t>
        </r>
      </text>
    </comment>
    <comment ref="IK14" authorId="0" shapeId="0">
      <text>
        <r>
          <rPr>
            <b/>
            <sz val="9"/>
            <color indexed="81"/>
            <rFont val="Tahoma"/>
            <family val="2"/>
          </rPr>
          <t>Map</t>
        </r>
      </text>
    </comment>
    <comment ref="IQ14" authorId="0" shapeId="0">
      <text>
        <r>
          <rPr>
            <b/>
            <sz val="9"/>
            <color indexed="81"/>
            <rFont val="Tahoma"/>
            <family val="2"/>
          </rPr>
          <t>Map</t>
        </r>
      </text>
    </comment>
    <comment ref="JC14" authorId="0" shapeId="0">
      <text>
        <r>
          <rPr>
            <sz val="9"/>
            <color indexed="81"/>
            <rFont val="Tahoma"/>
            <family val="2"/>
          </rPr>
          <t xml:space="preserve">Map
</t>
        </r>
      </text>
    </comment>
    <comment ref="BI15" authorId="0" shapeId="0">
      <text>
        <r>
          <rPr>
            <b/>
            <sz val="9"/>
            <color indexed="81"/>
            <rFont val="Tahoma"/>
            <family val="2"/>
          </rPr>
          <t>Map</t>
        </r>
      </text>
    </comment>
    <comment ref="EG15" authorId="0" shapeId="0">
      <text>
        <r>
          <rPr>
            <b/>
            <sz val="9"/>
            <color indexed="81"/>
            <rFont val="Tahoma"/>
            <family val="2"/>
          </rPr>
          <t>Map</t>
        </r>
      </text>
    </comment>
    <comment ref="EV15" authorId="0" shapeId="0">
      <text>
        <r>
          <rPr>
            <b/>
            <sz val="9"/>
            <color indexed="81"/>
            <rFont val="Tahoma"/>
            <family val="2"/>
          </rPr>
          <t>Map</t>
        </r>
        <r>
          <rPr>
            <sz val="9"/>
            <color indexed="81"/>
            <rFont val="Tahoma"/>
            <family val="2"/>
          </rPr>
          <t xml:space="preserve">
</t>
        </r>
      </text>
    </comment>
    <comment ref="FZ15" authorId="0" shapeId="0">
      <text>
        <r>
          <rPr>
            <b/>
            <sz val="9"/>
            <color indexed="81"/>
            <rFont val="Tahoma"/>
            <family val="2"/>
          </rPr>
          <t>Maps</t>
        </r>
      </text>
    </comment>
    <comment ref="GF15" authorId="0" shapeId="0">
      <text>
        <r>
          <rPr>
            <b/>
            <sz val="9"/>
            <color indexed="81"/>
            <rFont val="Tahoma"/>
            <family val="2"/>
          </rPr>
          <t>Map</t>
        </r>
      </text>
    </comment>
    <comment ref="GI15" authorId="0" shapeId="0">
      <text>
        <r>
          <rPr>
            <b/>
            <sz val="9"/>
            <color indexed="81"/>
            <rFont val="Tahoma"/>
            <family val="2"/>
          </rPr>
          <t xml:space="preserve">Map
</t>
        </r>
      </text>
    </comment>
    <comment ref="GL15" authorId="0" shapeId="0">
      <text>
        <r>
          <rPr>
            <b/>
            <sz val="9"/>
            <color indexed="81"/>
            <rFont val="Tahoma"/>
            <family val="2"/>
          </rPr>
          <t>Map</t>
        </r>
      </text>
    </comment>
    <comment ref="HD15" authorId="0" shapeId="0">
      <text>
        <r>
          <rPr>
            <b/>
            <sz val="9"/>
            <color indexed="81"/>
            <rFont val="Tahoma"/>
            <charset val="1"/>
          </rPr>
          <t>Map</t>
        </r>
      </text>
    </comment>
    <comment ref="HM15" authorId="0" shapeId="0">
      <text>
        <r>
          <rPr>
            <b/>
            <sz val="9"/>
            <color indexed="81"/>
            <rFont val="Tahoma"/>
            <family val="2"/>
          </rPr>
          <t>Map</t>
        </r>
      </text>
    </comment>
    <comment ref="IB15" authorId="0" shapeId="0">
      <text>
        <r>
          <rPr>
            <b/>
            <sz val="9"/>
            <color indexed="81"/>
            <rFont val="Tahoma"/>
            <family val="2"/>
          </rPr>
          <t xml:space="preserve">Map
</t>
        </r>
      </text>
    </comment>
    <comment ref="FQ16" authorId="0" shapeId="0">
      <text>
        <r>
          <rPr>
            <b/>
            <sz val="9"/>
            <color indexed="81"/>
            <rFont val="Tahoma"/>
            <family val="2"/>
          </rPr>
          <t>Map</t>
        </r>
      </text>
    </comment>
    <comment ref="FW16" authorId="0" shapeId="0">
      <text>
        <r>
          <rPr>
            <b/>
            <sz val="9"/>
            <color indexed="81"/>
            <rFont val="Tahoma"/>
            <family val="2"/>
          </rPr>
          <t>Map</t>
        </r>
      </text>
    </comment>
    <comment ref="FZ16" authorId="0" shapeId="0">
      <text>
        <r>
          <rPr>
            <b/>
            <sz val="9"/>
            <color indexed="81"/>
            <rFont val="Tahoma"/>
            <family val="2"/>
          </rPr>
          <t>Map</t>
        </r>
      </text>
    </comment>
    <comment ref="GL16" authorId="0" shapeId="0">
      <text>
        <r>
          <rPr>
            <b/>
            <sz val="9"/>
            <color indexed="81"/>
            <rFont val="Tahoma"/>
            <family val="2"/>
          </rPr>
          <t>Map</t>
        </r>
        <r>
          <rPr>
            <sz val="9"/>
            <color indexed="81"/>
            <rFont val="Tahoma"/>
            <family val="2"/>
          </rPr>
          <t xml:space="preserve">
</t>
        </r>
        <r>
          <rPr>
            <b/>
            <sz val="9"/>
            <color indexed="81"/>
            <rFont val="Tahoma"/>
            <family val="2"/>
          </rPr>
          <t>Special Edition</t>
        </r>
      </text>
    </comment>
    <comment ref="HG16" authorId="0" shapeId="0">
      <text>
        <r>
          <rPr>
            <b/>
            <sz val="9"/>
            <color indexed="81"/>
            <rFont val="Tahoma"/>
            <family val="2"/>
          </rPr>
          <t>Map</t>
        </r>
      </text>
    </comment>
    <comment ref="HP16" authorId="0" shapeId="0">
      <text>
        <r>
          <rPr>
            <b/>
            <sz val="9"/>
            <color indexed="81"/>
            <rFont val="Tahoma"/>
            <family val="2"/>
          </rPr>
          <t>Map</t>
        </r>
      </text>
    </comment>
    <comment ref="HS16" authorId="0" shapeId="0">
      <text>
        <r>
          <rPr>
            <b/>
            <sz val="9"/>
            <color indexed="81"/>
            <rFont val="Tahoma"/>
            <family val="2"/>
          </rPr>
          <t>Map</t>
        </r>
      </text>
    </comment>
    <comment ref="IK16" authorId="0" shapeId="0">
      <text>
        <r>
          <rPr>
            <b/>
            <sz val="9"/>
            <color indexed="81"/>
            <rFont val="Tahoma"/>
            <family val="2"/>
          </rPr>
          <t>Map</t>
        </r>
      </text>
    </comment>
    <comment ref="IZ16" authorId="0" shapeId="0">
      <text>
        <r>
          <rPr>
            <sz val="9"/>
            <color indexed="81"/>
            <rFont val="Tahoma"/>
            <family val="2"/>
          </rPr>
          <t xml:space="preserve">Map
</t>
        </r>
      </text>
    </comment>
    <comment ref="BI17" authorId="0" shapeId="0">
      <text>
        <r>
          <rPr>
            <b/>
            <sz val="9"/>
            <color indexed="81"/>
            <rFont val="Tahoma"/>
            <family val="2"/>
          </rPr>
          <t>Map</t>
        </r>
      </text>
    </comment>
    <comment ref="FB17" authorId="0" shapeId="0">
      <text>
        <r>
          <rPr>
            <b/>
            <sz val="9"/>
            <color indexed="81"/>
            <rFont val="Tahoma"/>
            <family val="2"/>
          </rPr>
          <t>Map</t>
        </r>
      </text>
    </comment>
    <comment ref="FE17" authorId="0" shapeId="0">
      <text>
        <r>
          <rPr>
            <b/>
            <sz val="9"/>
            <color indexed="81"/>
            <rFont val="Tahoma"/>
            <family val="2"/>
          </rPr>
          <t>Map</t>
        </r>
      </text>
    </comment>
    <comment ref="FQ17" authorId="0" shapeId="0">
      <text>
        <r>
          <rPr>
            <b/>
            <sz val="9"/>
            <color indexed="81"/>
            <rFont val="Tahoma"/>
            <family val="2"/>
          </rPr>
          <t>Map</t>
        </r>
      </text>
    </comment>
    <comment ref="FW17" authorId="0" shapeId="0">
      <text>
        <r>
          <rPr>
            <b/>
            <sz val="9"/>
            <color indexed="81"/>
            <rFont val="Tahoma"/>
            <family val="2"/>
          </rPr>
          <t>Map
Holographic cover</t>
        </r>
      </text>
    </comment>
    <comment ref="FZ17" authorId="0" shapeId="0">
      <text>
        <r>
          <rPr>
            <b/>
            <sz val="9"/>
            <color indexed="81"/>
            <rFont val="Tahoma"/>
            <family val="2"/>
          </rPr>
          <t>Map</t>
        </r>
      </text>
    </comment>
    <comment ref="GC17" authorId="0" shapeId="0">
      <text>
        <r>
          <rPr>
            <b/>
            <sz val="9"/>
            <color indexed="81"/>
            <rFont val="Tahoma"/>
            <family val="2"/>
          </rPr>
          <t>Map</t>
        </r>
      </text>
    </comment>
    <comment ref="GI17" authorId="0" shapeId="0">
      <text>
        <r>
          <rPr>
            <b/>
            <sz val="9"/>
            <color indexed="81"/>
            <rFont val="Tahoma"/>
            <family val="2"/>
          </rPr>
          <t xml:space="preserve">Map
</t>
        </r>
      </text>
    </comment>
    <comment ref="GO17" authorId="0" shapeId="0">
      <text>
        <r>
          <rPr>
            <b/>
            <sz val="9"/>
            <color indexed="81"/>
            <rFont val="Tahoma"/>
            <charset val="1"/>
          </rPr>
          <t>Map</t>
        </r>
      </text>
    </comment>
    <comment ref="GR17" authorId="0" shapeId="0">
      <text>
        <r>
          <rPr>
            <b/>
            <sz val="9"/>
            <color indexed="81"/>
            <rFont val="Tahoma"/>
            <family val="2"/>
          </rPr>
          <t>Map</t>
        </r>
      </text>
    </comment>
    <comment ref="GU17" authorId="0" shapeId="0">
      <text>
        <r>
          <rPr>
            <b/>
            <sz val="9"/>
            <color indexed="81"/>
            <rFont val="Tahoma"/>
            <family val="2"/>
          </rPr>
          <t>Map</t>
        </r>
      </text>
    </comment>
    <comment ref="GX17" authorId="0" shapeId="0">
      <text>
        <r>
          <rPr>
            <b/>
            <sz val="9"/>
            <color indexed="81"/>
            <rFont val="Tahoma"/>
            <charset val="1"/>
          </rPr>
          <t>Map</t>
        </r>
      </text>
    </comment>
    <comment ref="HA17" authorId="0" shapeId="0">
      <text>
        <r>
          <rPr>
            <b/>
            <sz val="9"/>
            <color indexed="81"/>
            <rFont val="Tahoma"/>
            <family val="2"/>
          </rPr>
          <t>Map</t>
        </r>
      </text>
    </comment>
    <comment ref="HD17" authorId="0" shapeId="0">
      <text>
        <r>
          <rPr>
            <b/>
            <sz val="9"/>
            <color indexed="81"/>
            <rFont val="Tahoma"/>
            <family val="2"/>
          </rPr>
          <t>Map</t>
        </r>
      </text>
    </comment>
    <comment ref="HG17" authorId="0" shapeId="0">
      <text>
        <r>
          <rPr>
            <b/>
            <sz val="9"/>
            <color indexed="81"/>
            <rFont val="Tahoma"/>
            <family val="2"/>
          </rPr>
          <t>Map</t>
        </r>
      </text>
    </comment>
    <comment ref="HJ17" authorId="0" shapeId="0">
      <text>
        <r>
          <rPr>
            <b/>
            <sz val="9"/>
            <color indexed="81"/>
            <rFont val="Tahoma"/>
            <family val="2"/>
          </rPr>
          <t>Map</t>
        </r>
      </text>
    </comment>
    <comment ref="IB17" authorId="0" shapeId="0">
      <text>
        <r>
          <rPr>
            <b/>
            <sz val="9"/>
            <color indexed="81"/>
            <rFont val="Tahoma"/>
            <family val="2"/>
          </rPr>
          <t xml:space="preserve">Map
</t>
        </r>
      </text>
    </comment>
    <comment ref="IE17" authorId="0" shapeId="0">
      <text>
        <r>
          <rPr>
            <b/>
            <sz val="9"/>
            <color indexed="81"/>
            <rFont val="Tahoma"/>
            <family val="2"/>
          </rPr>
          <t>Map</t>
        </r>
      </text>
    </comment>
  </commentList>
</comments>
</file>

<file path=xl/sharedStrings.xml><?xml version="1.0" encoding="utf-8"?>
<sst xmlns="http://schemas.openxmlformats.org/spreadsheetml/2006/main" count="292" uniqueCount="54">
  <si>
    <t>January</t>
  </si>
  <si>
    <t>February</t>
  </si>
  <si>
    <t>March</t>
  </si>
  <si>
    <t>April</t>
  </si>
  <si>
    <t>May</t>
  </si>
  <si>
    <t>June</t>
  </si>
  <si>
    <t>July</t>
  </si>
  <si>
    <t>August</t>
  </si>
  <si>
    <t>September</t>
  </si>
  <si>
    <t>October</t>
  </si>
  <si>
    <t>November</t>
  </si>
  <si>
    <t>December</t>
  </si>
  <si>
    <t>.</t>
  </si>
  <si>
    <t>Total Editions:</t>
  </si>
  <si>
    <t>Percent of Total:</t>
  </si>
  <si>
    <t>National Geographic Magazines</t>
  </si>
  <si>
    <t xml:space="preserve"> Excellent condition</t>
  </si>
  <si>
    <t xml:space="preserve"> Sleeve</t>
  </si>
  <si>
    <t xml:space="preserve"> Amount paid</t>
  </si>
  <si>
    <t>S</t>
  </si>
  <si>
    <t>Special edition</t>
  </si>
  <si>
    <t>Total $$</t>
  </si>
  <si>
    <t>Jan, 1910:  Last brown cover edition</t>
  </si>
  <si>
    <t xml:space="preserve">  Average per copy</t>
  </si>
  <si>
    <t>Owned Editions:</t>
  </si>
  <si>
    <t>Bid or Delivery Pending</t>
  </si>
  <si>
    <t xml:space="preserve"> Some wear</t>
  </si>
  <si>
    <t xml:space="preserve"> More wear/damage</t>
  </si>
  <si>
    <t xml:space="preserve"> Heavy wear/damaged</t>
  </si>
  <si>
    <t xml:space="preserve"> Slip case</t>
  </si>
  <si>
    <t xml:space="preserve"> Bid or Delivery Pending</t>
  </si>
  <si>
    <t xml:space="preserve"> </t>
  </si>
  <si>
    <t xml:space="preserve"> Some/normal wear</t>
  </si>
  <si>
    <t>Slip Cover</t>
  </si>
  <si>
    <t xml:space="preserve">  TOTAL Magazines</t>
  </si>
  <si>
    <t xml:space="preserve">  TOTAL Slip Covers</t>
  </si>
  <si>
    <t>Shipping</t>
  </si>
  <si>
    <t xml:space="preserve">  TOTAL Shipping</t>
  </si>
  <si>
    <t xml:space="preserve">  TOTAL Investment</t>
  </si>
  <si>
    <t>January, 1902</t>
  </si>
  <si>
    <t>April, 1895</t>
  </si>
  <si>
    <t>May, 1898</t>
  </si>
  <si>
    <t>November, 1899</t>
  </si>
  <si>
    <t>August, 1902</t>
  </si>
  <si>
    <t>August , 1899</t>
  </si>
  <si>
    <t>September, 1899</t>
  </si>
  <si>
    <t>July, 1899</t>
  </si>
  <si>
    <t>August, 1900</t>
  </si>
  <si>
    <t>March, 1905</t>
  </si>
  <si>
    <t>March, 1898</t>
  </si>
  <si>
    <t>January, 1901</t>
  </si>
  <si>
    <t>New =</t>
  </si>
  <si>
    <t>`</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</si>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</sst>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0.0%"/>
  </numFmts>
  <fonts count="11"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sz val="9"/>
      <name val="Calibri"/>
      <family val="2"/>
      <scheme val="minor"/>
    </font>
    <font>
      <b/>
      <sz val="9"/>
      <name val="Calibri"/>
      <family val="2"/>
      <scheme val="minor"/>
    </font>
    <font>
      <b/>
      <sz val="12"/>
      <color theme="1"/>
      <name val="Calibri"/>
      <family val="2"/>
      <scheme val="minor"/>
    </font>
    <font>
      <b/>
      <sz val="9"/>
      <color rgb="FFFF0000"/>
      <name val="Calibri"/>
      <family val="2"/>
      <scheme val="minor"/>
    </font>
    <font>
      <sz val="9"/>
      <color indexed="81"/>
      <name val="Tahoma"/>
      <family val="2"/>
    </font>
    <font>
      <b/>
      <sz val="9"/>
      <color indexed="81"/>
      <name val="Tahoma"/>
      <family val="2"/>
    </font>
    <font>
      <b/>
      <sz val="9"/>
      <color indexed="81"/>
      <name val="Tahoma"/>
      <charset val="1"/>
    </font>
  </fonts>
  <fills count="1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3399FF"/>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EEB500"/>
        <bgColor indexed="64"/>
      </patternFill>
    </fill>
    <fill>
      <patternFill patternType="solid">
        <fgColor theme="0" tint="-0.249977111117893"/>
        <bgColor indexed="64"/>
      </patternFill>
    </fill>
    <fill>
      <patternFill patternType="solid">
        <fgColor rgb="FFD09E00"/>
        <bgColor indexed="64"/>
      </patternFill>
    </fill>
    <fill>
      <patternFill patternType="solid">
        <fgColor theme="7" tint="-0.249977111117893"/>
        <bgColor indexed="64"/>
      </patternFill>
    </fill>
    <fill>
      <patternFill patternType="solid">
        <fgColor theme="3" tint="0.59999389629810485"/>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68">
    <xf numFmtId="0" fontId="0" fillId="0" borderId="0" xfId="0"/>
    <xf numFmtId="0" fontId="1" fillId="0" borderId="0" xfId="0" applyFont="1"/>
    <xf numFmtId="0" fontId="1" fillId="2" borderId="2" xfId="0" applyFont="1" applyFill="1" applyBorder="1"/>
    <xf numFmtId="0" fontId="1" fillId="0" borderId="0" xfId="0" applyFont="1" applyBorder="1"/>
    <xf numFmtId="0" fontId="1" fillId="0" borderId="2" xfId="0" applyFont="1" applyFill="1" applyBorder="1"/>
    <xf numFmtId="0" fontId="2" fillId="0" borderId="0" xfId="0" applyFont="1"/>
    <xf numFmtId="0" fontId="1" fillId="0" borderId="7" xfId="0" applyFont="1" applyFill="1" applyBorder="1"/>
    <xf numFmtId="0" fontId="1" fillId="3" borderId="2" xfId="0" applyFont="1" applyFill="1" applyBorder="1"/>
    <xf numFmtId="0" fontId="1" fillId="4" borderId="2" xfId="0" applyFont="1" applyFill="1" applyBorder="1"/>
    <xf numFmtId="17" fontId="0" fillId="0" borderId="0" xfId="0" applyNumberFormat="1"/>
    <xf numFmtId="17" fontId="1" fillId="0" borderId="0" xfId="0" applyNumberFormat="1" applyFont="1"/>
    <xf numFmtId="10" fontId="2" fillId="0" borderId="0" xfId="1" applyNumberFormat="1" applyFont="1"/>
    <xf numFmtId="0" fontId="6" fillId="0" borderId="0" xfId="0" applyFont="1"/>
    <xf numFmtId="0" fontId="2" fillId="7" borderId="8" xfId="0" applyFont="1" applyFill="1" applyBorder="1" applyAlignment="1">
      <alignment horizontal="right"/>
    </xf>
    <xf numFmtId="0" fontId="2" fillId="7" borderId="9" xfId="0" applyFont="1" applyFill="1" applyBorder="1" applyAlignment="1">
      <alignment horizontal="right"/>
    </xf>
    <xf numFmtId="0" fontId="1" fillId="0" borderId="11" xfId="0" applyFont="1" applyBorder="1"/>
    <xf numFmtId="0" fontId="1" fillId="0" borderId="0" xfId="0" applyFont="1" applyAlignment="1">
      <alignment horizontal="right"/>
    </xf>
    <xf numFmtId="0" fontId="2" fillId="0" borderId="1" xfId="0" applyFont="1" applyFill="1" applyBorder="1" applyAlignment="1">
      <alignment horizontal="right"/>
    </xf>
    <xf numFmtId="0" fontId="2" fillId="0" borderId="0" xfId="0" applyFont="1" applyAlignment="1">
      <alignment horizontal="right"/>
    </xf>
    <xf numFmtId="0" fontId="2" fillId="8" borderId="10" xfId="0" applyFont="1" applyFill="1" applyBorder="1" applyAlignment="1">
      <alignment horizontal="right"/>
    </xf>
    <xf numFmtId="0" fontId="2" fillId="8" borderId="4" xfId="0" applyFont="1" applyFill="1" applyBorder="1" applyAlignment="1">
      <alignment horizontal="right"/>
    </xf>
    <xf numFmtId="0" fontId="2" fillId="8" borderId="1" xfId="0" applyFont="1" applyFill="1" applyBorder="1" applyAlignment="1">
      <alignment horizontal="right"/>
    </xf>
    <xf numFmtId="0" fontId="2" fillId="8" borderId="5" xfId="0" applyFont="1" applyFill="1" applyBorder="1" applyAlignment="1">
      <alignment horizontal="right"/>
    </xf>
    <xf numFmtId="0" fontId="1" fillId="0" borderId="0" xfId="0" applyFont="1" applyFill="1"/>
    <xf numFmtId="2" fontId="1" fillId="0" borderId="0" xfId="0" applyNumberFormat="1" applyFont="1"/>
    <xf numFmtId="0" fontId="1" fillId="5" borderId="2" xfId="0" applyFont="1" applyFill="1" applyBorder="1"/>
    <xf numFmtId="0" fontId="7" fillId="0" borderId="0" xfId="0" applyFont="1"/>
    <xf numFmtId="0" fontId="7" fillId="0" borderId="0" xfId="0" applyFont="1" applyAlignment="1">
      <alignment horizontal="right"/>
    </xf>
    <xf numFmtId="2" fontId="7" fillId="0" borderId="10" xfId="0" applyNumberFormat="1" applyFont="1" applyBorder="1"/>
    <xf numFmtId="2" fontId="7" fillId="0" borderId="0" xfId="0" applyNumberFormat="1" applyFont="1" applyBorder="1"/>
    <xf numFmtId="2" fontId="7" fillId="0" borderId="13" xfId="0" applyNumberFormat="1" applyFont="1" applyBorder="1"/>
    <xf numFmtId="0" fontId="5" fillId="0" borderId="12" xfId="0" applyFont="1" applyBorder="1"/>
    <xf numFmtId="10" fontId="2" fillId="0" borderId="12" xfId="1" applyNumberFormat="1" applyFont="1" applyBorder="1"/>
    <xf numFmtId="0" fontId="1" fillId="0" borderId="12" xfId="0" applyFont="1" applyBorder="1"/>
    <xf numFmtId="0" fontId="2" fillId="0" borderId="12" xfId="0" applyFont="1" applyBorder="1"/>
    <xf numFmtId="16" fontId="1" fillId="0" borderId="0" xfId="0" applyNumberFormat="1" applyFont="1"/>
    <xf numFmtId="0" fontId="2" fillId="0" borderId="4" xfId="0" applyFont="1" applyFill="1" applyBorder="1" applyAlignment="1">
      <alignment horizontal="right"/>
    </xf>
    <xf numFmtId="0" fontId="4" fillId="0" borderId="2" xfId="0" applyFont="1" applyFill="1" applyBorder="1"/>
    <xf numFmtId="0" fontId="4" fillId="0" borderId="3" xfId="0" applyFont="1" applyFill="1" applyBorder="1"/>
    <xf numFmtId="2" fontId="7" fillId="0" borderId="0" xfId="0" applyNumberFormat="1" applyFont="1" applyFill="1" applyBorder="1"/>
    <xf numFmtId="0" fontId="2" fillId="0" borderId="10" xfId="0" applyFont="1" applyFill="1" applyBorder="1" applyAlignment="1">
      <alignment horizontal="right"/>
    </xf>
    <xf numFmtId="0" fontId="2" fillId="0" borderId="0" xfId="0" applyFont="1" applyFill="1" applyBorder="1" applyAlignment="1">
      <alignment horizontal="right"/>
    </xf>
    <xf numFmtId="0" fontId="2" fillId="8" borderId="16" xfId="0" applyFont="1" applyFill="1" applyBorder="1" applyAlignment="1">
      <alignment horizontal="right"/>
    </xf>
    <xf numFmtId="0" fontId="2" fillId="0" borderId="17" xfId="0" applyFont="1" applyFill="1" applyBorder="1" applyAlignment="1">
      <alignment horizontal="right"/>
    </xf>
    <xf numFmtId="2" fontId="1" fillId="2" borderId="2" xfId="0" applyNumberFormat="1" applyFont="1" applyFill="1" applyBorder="1" applyAlignment="1">
      <alignment horizontal="right"/>
    </xf>
    <xf numFmtId="0" fontId="1" fillId="2" borderId="2" xfId="0" applyFont="1" applyFill="1" applyBorder="1" applyAlignment="1">
      <alignment horizontal="right"/>
    </xf>
    <xf numFmtId="0" fontId="7" fillId="0" borderId="0" xfId="0" applyFont="1" applyFill="1" applyBorder="1"/>
    <xf numFmtId="0" fontId="1" fillId="0" borderId="0" xfId="0" applyFont="1" applyFill="1" applyBorder="1"/>
    <xf numFmtId="2" fontId="1" fillId="0" borderId="0" xfId="0" applyNumberFormat="1" applyFont="1" applyFill="1" applyBorder="1"/>
    <xf numFmtId="2" fontId="1" fillId="3" borderId="2" xfId="0" applyNumberFormat="1" applyFont="1" applyFill="1" applyBorder="1" applyAlignment="1">
      <alignment horizontal="right"/>
    </xf>
    <xf numFmtId="2" fontId="1" fillId="11" borderId="2" xfId="0" applyNumberFormat="1" applyFont="1" applyFill="1" applyBorder="1" applyAlignment="1">
      <alignment horizontal="right"/>
    </xf>
    <xf numFmtId="164" fontId="5" fillId="9" borderId="11" xfId="0" applyNumberFormat="1" applyFont="1" applyFill="1" applyBorder="1"/>
    <xf numFmtId="7" fontId="2" fillId="0" borderId="2" xfId="2" applyNumberFormat="1" applyFont="1" applyBorder="1"/>
    <xf numFmtId="0" fontId="1" fillId="6" borderId="10" xfId="0" applyFont="1" applyFill="1" applyBorder="1" applyAlignment="1">
      <alignment horizontal="right"/>
    </xf>
    <xf numFmtId="0" fontId="1" fillId="0" borderId="6" xfId="0" applyFont="1" applyBorder="1" applyAlignment="1">
      <alignment horizontal="right"/>
    </xf>
    <xf numFmtId="0" fontId="1" fillId="0" borderId="3" xfId="0" applyFont="1" applyBorder="1" applyAlignment="1">
      <alignment horizontal="right"/>
    </xf>
    <xf numFmtId="0" fontId="1" fillId="3" borderId="3" xfId="0" applyFont="1" applyFill="1" applyBorder="1" applyAlignment="1">
      <alignment horizontal="right"/>
    </xf>
    <xf numFmtId="0" fontId="1" fillId="0" borderId="3" xfId="0" applyFont="1" applyFill="1" applyBorder="1" applyAlignment="1">
      <alignment horizontal="right"/>
    </xf>
    <xf numFmtId="0" fontId="1" fillId="4" borderId="3" xfId="0" applyFont="1" applyFill="1" applyBorder="1" applyAlignment="1">
      <alignment horizontal="right"/>
    </xf>
    <xf numFmtId="2" fontId="1" fillId="3" borderId="3" xfId="0" applyNumberFormat="1" applyFont="1" applyFill="1" applyBorder="1" applyAlignment="1">
      <alignment horizontal="right"/>
    </xf>
    <xf numFmtId="2" fontId="1" fillId="3" borderId="6" xfId="0" applyNumberFormat="1" applyFont="1" applyFill="1" applyBorder="1" applyAlignment="1">
      <alignment horizontal="right"/>
    </xf>
    <xf numFmtId="0" fontId="1" fillId="3" borderId="6" xfId="0" applyFont="1" applyFill="1" applyBorder="1" applyAlignment="1">
      <alignment horizontal="right"/>
    </xf>
    <xf numFmtId="0" fontId="1" fillId="0" borderId="6" xfId="0" applyFont="1" applyFill="1" applyBorder="1" applyAlignment="1">
      <alignment horizontal="right"/>
    </xf>
    <xf numFmtId="2" fontId="1" fillId="2" borderId="3" xfId="0" applyNumberFormat="1" applyFont="1" applyFill="1" applyBorder="1" applyAlignment="1">
      <alignment horizontal="right"/>
    </xf>
    <xf numFmtId="0" fontId="1" fillId="2" borderId="6" xfId="0" applyFont="1" applyFill="1" applyBorder="1" applyAlignment="1">
      <alignment horizontal="right"/>
    </xf>
    <xf numFmtId="0" fontId="1" fillId="3" borderId="14" xfId="0" applyFont="1" applyFill="1" applyBorder="1" applyAlignment="1">
      <alignment horizontal="right"/>
    </xf>
    <xf numFmtId="0" fontId="1" fillId="0" borderId="15" xfId="0" applyFont="1" applyFill="1" applyBorder="1" applyAlignment="1">
      <alignment horizontal="right"/>
    </xf>
    <xf numFmtId="0" fontId="4" fillId="0" borderId="3" xfId="0" applyFont="1" applyFill="1" applyBorder="1" applyAlignment="1">
      <alignment horizontal="right"/>
    </xf>
    <xf numFmtId="2" fontId="1" fillId="2" borderId="6" xfId="0" applyNumberFormat="1" applyFont="1" applyFill="1" applyBorder="1" applyAlignment="1">
      <alignment horizontal="right"/>
    </xf>
    <xf numFmtId="0" fontId="1" fillId="2" borderId="3" xfId="0" applyFont="1" applyFill="1" applyBorder="1" applyAlignment="1">
      <alignment horizontal="right"/>
    </xf>
    <xf numFmtId="0" fontId="1" fillId="3" borderId="8" xfId="0" applyFont="1" applyFill="1" applyBorder="1" applyAlignment="1">
      <alignment horizontal="right"/>
    </xf>
    <xf numFmtId="0" fontId="4" fillId="10" borderId="2" xfId="0" applyFont="1" applyFill="1" applyBorder="1" applyAlignment="1">
      <alignment horizontal="right"/>
    </xf>
    <xf numFmtId="0" fontId="4" fillId="0" borderId="2" xfId="0" applyFont="1" applyFill="1" applyBorder="1" applyAlignment="1">
      <alignment horizontal="right"/>
    </xf>
    <xf numFmtId="0" fontId="1" fillId="3" borderId="2" xfId="0" applyFont="1" applyFill="1" applyBorder="1" applyAlignment="1">
      <alignment horizontal="right"/>
    </xf>
    <xf numFmtId="0" fontId="1" fillId="0" borderId="2" xfId="0" applyFont="1" applyFill="1" applyBorder="1" applyAlignment="1">
      <alignment horizontal="right"/>
    </xf>
    <xf numFmtId="0" fontId="1" fillId="0" borderId="2" xfId="0" applyFont="1" applyBorder="1" applyAlignment="1">
      <alignment horizontal="right"/>
    </xf>
    <xf numFmtId="0" fontId="1" fillId="10" borderId="2" xfId="0" applyFont="1" applyFill="1" applyBorder="1" applyAlignment="1">
      <alignment horizontal="right"/>
    </xf>
    <xf numFmtId="0" fontId="4" fillId="11" borderId="2" xfId="0" applyFont="1" applyFill="1" applyBorder="1" applyAlignment="1">
      <alignment horizontal="right"/>
    </xf>
    <xf numFmtId="0" fontId="1" fillId="11" borderId="2" xfId="0" applyFont="1" applyFill="1" applyBorder="1" applyAlignment="1">
      <alignment horizontal="right"/>
    </xf>
    <xf numFmtId="0" fontId="1" fillId="0" borderId="7" xfId="0" applyFont="1" applyBorder="1" applyAlignment="1">
      <alignment horizontal="right"/>
    </xf>
    <xf numFmtId="0" fontId="1" fillId="0" borderId="7" xfId="0" applyFont="1" applyFill="1" applyBorder="1" applyAlignment="1">
      <alignment horizontal="right"/>
    </xf>
    <xf numFmtId="0" fontId="1" fillId="3" borderId="9" xfId="0" applyFont="1" applyFill="1" applyBorder="1" applyAlignment="1">
      <alignment horizontal="right"/>
    </xf>
    <xf numFmtId="0" fontId="1" fillId="4" borderId="6" xfId="0" applyFont="1" applyFill="1" applyBorder="1" applyAlignment="1">
      <alignment horizontal="right"/>
    </xf>
    <xf numFmtId="0" fontId="1" fillId="3" borderId="7" xfId="0" applyFont="1" applyFill="1" applyBorder="1" applyAlignment="1">
      <alignment horizontal="right"/>
    </xf>
    <xf numFmtId="0" fontId="1" fillId="2" borderId="7" xfId="0" applyFont="1" applyFill="1" applyBorder="1" applyAlignment="1">
      <alignment horizontal="right"/>
    </xf>
    <xf numFmtId="2" fontId="1" fillId="2" borderId="7" xfId="0" applyNumberFormat="1" applyFont="1" applyFill="1" applyBorder="1" applyAlignment="1">
      <alignment horizontal="right"/>
    </xf>
    <xf numFmtId="2" fontId="1" fillId="3" borderId="9" xfId="0" applyNumberFormat="1" applyFont="1" applyFill="1" applyBorder="1" applyAlignment="1">
      <alignment horizontal="right"/>
    </xf>
    <xf numFmtId="0" fontId="1" fillId="4" borderId="2" xfId="0" applyFont="1" applyFill="1" applyBorder="1" applyAlignment="1">
      <alignment horizontal="right"/>
    </xf>
    <xf numFmtId="0" fontId="4" fillId="4" borderId="2" xfId="0" applyFont="1" applyFill="1" applyBorder="1" applyAlignment="1">
      <alignment horizontal="right"/>
    </xf>
    <xf numFmtId="2" fontId="1" fillId="4" borderId="2" xfId="0" applyNumberFormat="1" applyFont="1" applyFill="1" applyBorder="1" applyAlignment="1">
      <alignment horizontal="right"/>
    </xf>
    <xf numFmtId="2" fontId="1" fillId="3" borderId="7" xfId="0" applyNumberFormat="1" applyFont="1" applyFill="1" applyBorder="1" applyAlignment="1">
      <alignment horizontal="right"/>
    </xf>
    <xf numFmtId="2" fontId="1" fillId="0" borderId="3" xfId="0" applyNumberFormat="1" applyFont="1" applyFill="1" applyBorder="1" applyAlignment="1">
      <alignment horizontal="right"/>
    </xf>
    <xf numFmtId="2" fontId="1" fillId="0" borderId="2" xfId="0" applyNumberFormat="1" applyFont="1" applyFill="1" applyBorder="1" applyAlignment="1">
      <alignment horizontal="right"/>
    </xf>
    <xf numFmtId="2" fontId="1" fillId="0" borderId="6" xfId="0" applyNumberFormat="1" applyFont="1" applyFill="1" applyBorder="1" applyAlignment="1">
      <alignment horizontal="right"/>
    </xf>
    <xf numFmtId="2" fontId="1" fillId="0" borderId="7" xfId="0" applyNumberFormat="1" applyFont="1" applyFill="1" applyBorder="1" applyAlignment="1">
      <alignment horizontal="right"/>
    </xf>
    <xf numFmtId="0" fontId="1" fillId="0" borderId="9" xfId="0" applyFont="1" applyFill="1" applyBorder="1" applyAlignment="1">
      <alignment horizontal="right"/>
    </xf>
    <xf numFmtId="0" fontId="4" fillId="2" borderId="2" xfId="0" applyFont="1" applyFill="1" applyBorder="1" applyAlignment="1">
      <alignment horizontal="right"/>
    </xf>
    <xf numFmtId="2" fontId="4" fillId="2" borderId="2" xfId="0" applyNumberFormat="1" applyFont="1" applyFill="1" applyBorder="1" applyAlignment="1">
      <alignment horizontal="right"/>
    </xf>
    <xf numFmtId="0" fontId="1" fillId="2" borderId="12" xfId="0" applyFont="1" applyFill="1" applyBorder="1" applyAlignment="1">
      <alignment horizontal="right"/>
    </xf>
    <xf numFmtId="0" fontId="1" fillId="2" borderId="18" xfId="0" applyFont="1" applyFill="1" applyBorder="1" applyAlignment="1">
      <alignment horizontal="right"/>
    </xf>
    <xf numFmtId="0" fontId="4" fillId="0" borderId="2" xfId="0" applyFont="1" applyFill="1" applyBorder="1" applyAlignment="1">
      <alignment horizontal="left"/>
    </xf>
    <xf numFmtId="0" fontId="1" fillId="0" borderId="18" xfId="0" applyFont="1" applyFill="1" applyBorder="1"/>
    <xf numFmtId="0" fontId="1" fillId="0" borderId="18" xfId="0" applyFont="1" applyFill="1" applyBorder="1" applyAlignment="1">
      <alignment horizontal="center"/>
    </xf>
    <xf numFmtId="0" fontId="1" fillId="0" borderId="7" xfId="0" applyFont="1" applyFill="1" applyBorder="1" applyAlignment="1">
      <alignment horizontal="center"/>
    </xf>
    <xf numFmtId="0" fontId="2" fillId="0" borderId="10" xfId="0" applyFont="1" applyBorder="1" applyAlignment="1">
      <alignment horizontal="right"/>
    </xf>
    <xf numFmtId="2" fontId="1" fillId="2" borderId="18" xfId="0" applyNumberFormat="1" applyFont="1" applyFill="1" applyBorder="1" applyAlignment="1">
      <alignment horizontal="right"/>
    </xf>
    <xf numFmtId="2" fontId="1" fillId="0" borderId="7" xfId="0" applyNumberFormat="1" applyFont="1" applyFill="1" applyBorder="1" applyAlignment="1">
      <alignment horizontal="center"/>
    </xf>
    <xf numFmtId="2" fontId="1" fillId="2" borderId="12" xfId="0" applyNumberFormat="1" applyFont="1" applyFill="1" applyBorder="1" applyAlignment="1">
      <alignment horizontal="right"/>
    </xf>
    <xf numFmtId="1" fontId="4" fillId="0" borderId="0" xfId="0" applyNumberFormat="1" applyFont="1" applyBorder="1" applyAlignment="1">
      <alignment horizontal="right"/>
    </xf>
    <xf numFmtId="2" fontId="1" fillId="2" borderId="2" xfId="0" applyNumberFormat="1" applyFont="1" applyFill="1" applyBorder="1" applyAlignment="1"/>
    <xf numFmtId="0" fontId="2" fillId="0" borderId="12" xfId="0" applyFont="1" applyFill="1" applyBorder="1" applyAlignment="1">
      <alignment horizontal="right"/>
    </xf>
    <xf numFmtId="0" fontId="5" fillId="0" borderId="0" xfId="0" applyFont="1"/>
    <xf numFmtId="0" fontId="1" fillId="2" borderId="12" xfId="0" applyFont="1" applyFill="1" applyBorder="1"/>
    <xf numFmtId="0" fontId="2" fillId="8" borderId="0" xfId="0" applyFont="1" applyFill="1" applyBorder="1" applyAlignment="1">
      <alignment horizontal="right"/>
    </xf>
    <xf numFmtId="0" fontId="1" fillId="3" borderId="19" xfId="0" applyFont="1" applyFill="1" applyBorder="1" applyAlignment="1">
      <alignment horizontal="right"/>
    </xf>
    <xf numFmtId="0" fontId="1" fillId="0" borderId="9" xfId="0" applyFont="1" applyBorder="1" applyAlignment="1">
      <alignment horizontal="right"/>
    </xf>
    <xf numFmtId="0" fontId="1" fillId="0" borderId="20" xfId="0" applyFont="1" applyFill="1" applyBorder="1" applyAlignment="1">
      <alignment horizontal="right"/>
    </xf>
    <xf numFmtId="0" fontId="2" fillId="0" borderId="0" xfId="0" applyFont="1" applyBorder="1"/>
    <xf numFmtId="2" fontId="1" fillId="0" borderId="0" xfId="0" applyNumberFormat="1" applyFont="1" applyBorder="1"/>
    <xf numFmtId="0" fontId="1" fillId="12" borderId="2" xfId="0" applyFont="1" applyFill="1" applyBorder="1" applyAlignment="1">
      <alignment horizontal="right"/>
    </xf>
    <xf numFmtId="0" fontId="7" fillId="0" borderId="12" xfId="0" applyFont="1" applyBorder="1" applyAlignment="1">
      <alignment horizontal="right"/>
    </xf>
    <xf numFmtId="2" fontId="7" fillId="0" borderId="12" xfId="0" applyNumberFormat="1" applyFont="1" applyBorder="1"/>
    <xf numFmtId="2" fontId="7" fillId="0" borderId="12" xfId="0" applyNumberFormat="1" applyFont="1" applyFill="1" applyBorder="1"/>
    <xf numFmtId="0" fontId="1" fillId="2" borderId="15" xfId="0" applyFont="1" applyFill="1" applyBorder="1" applyAlignment="1">
      <alignment horizontal="right"/>
    </xf>
    <xf numFmtId="1" fontId="7" fillId="0" borderId="12" xfId="0" applyNumberFormat="1" applyFont="1" applyFill="1" applyBorder="1" applyAlignment="1">
      <alignment horizontal="right"/>
    </xf>
    <xf numFmtId="2" fontId="7" fillId="13" borderId="12" xfId="0" applyNumberFormat="1" applyFont="1" applyFill="1" applyBorder="1"/>
    <xf numFmtId="2" fontId="0" fillId="0" borderId="0" xfId="0" applyNumberFormat="1"/>
    <xf numFmtId="0" fontId="1" fillId="14" borderId="6" xfId="0" applyFont="1" applyFill="1" applyBorder="1" applyAlignment="1">
      <alignment horizontal="right"/>
    </xf>
    <xf numFmtId="0" fontId="1" fillId="14" borderId="3" xfId="0" applyFont="1" applyFill="1" applyBorder="1" applyAlignment="1">
      <alignment horizontal="right"/>
    </xf>
    <xf numFmtId="0" fontId="1" fillId="3" borderId="16" xfId="0" applyFont="1" applyFill="1" applyBorder="1" applyAlignment="1">
      <alignment horizontal="right"/>
    </xf>
    <xf numFmtId="0" fontId="1" fillId="14" borderId="21" xfId="0" applyFont="1" applyFill="1" applyBorder="1" applyAlignment="1">
      <alignment horizontal="right"/>
    </xf>
    <xf numFmtId="2" fontId="4" fillId="4" borderId="7" xfId="0" applyNumberFormat="1" applyFont="1" applyFill="1" applyBorder="1" applyAlignment="1">
      <alignment horizontal="right"/>
    </xf>
    <xf numFmtId="0" fontId="1" fillId="0" borderId="12" xfId="0" applyFont="1" applyFill="1" applyBorder="1" applyAlignment="1">
      <alignment horizontal="right"/>
    </xf>
    <xf numFmtId="0" fontId="1" fillId="3" borderId="17" xfId="0" applyFont="1" applyFill="1" applyBorder="1" applyAlignment="1">
      <alignment horizontal="right"/>
    </xf>
    <xf numFmtId="0" fontId="1" fillId="0" borderId="18" xfId="0" applyFont="1" applyFill="1" applyBorder="1" applyAlignment="1">
      <alignment horizontal="right"/>
    </xf>
    <xf numFmtId="2" fontId="1" fillId="3" borderId="2" xfId="0" applyNumberFormat="1" applyFont="1" applyFill="1" applyBorder="1"/>
    <xf numFmtId="0" fontId="1" fillId="14" borderId="2" xfId="0" applyFont="1" applyFill="1" applyBorder="1" applyAlignment="1">
      <alignment horizontal="right"/>
    </xf>
    <xf numFmtId="0" fontId="1" fillId="14" borderId="9" xfId="0" applyFont="1" applyFill="1" applyBorder="1" applyAlignment="1">
      <alignment horizontal="right"/>
    </xf>
    <xf numFmtId="2" fontId="1" fillId="14" borderId="2" xfId="0" applyNumberFormat="1" applyFont="1" applyFill="1" applyBorder="1" applyAlignment="1">
      <alignment horizontal="right"/>
    </xf>
    <xf numFmtId="0" fontId="1" fillId="14" borderId="2" xfId="0" applyFont="1" applyFill="1" applyBorder="1"/>
    <xf numFmtId="0" fontId="1" fillId="14" borderId="7" xfId="0" applyFont="1" applyFill="1" applyBorder="1" applyAlignment="1">
      <alignment horizontal="right"/>
    </xf>
    <xf numFmtId="0" fontId="1" fillId="14" borderId="20" xfId="0" applyFont="1" applyFill="1" applyBorder="1" applyAlignment="1">
      <alignment horizontal="right"/>
    </xf>
    <xf numFmtId="2" fontId="1" fillId="14" borderId="6" xfId="0" applyNumberFormat="1" applyFont="1" applyFill="1" applyBorder="1" applyAlignment="1">
      <alignment horizontal="right"/>
    </xf>
    <xf numFmtId="2" fontId="1" fillId="14" borderId="7" xfId="0" applyNumberFormat="1" applyFont="1" applyFill="1" applyBorder="1" applyAlignment="1">
      <alignment horizontal="right"/>
    </xf>
    <xf numFmtId="0" fontId="4" fillId="14" borderId="7" xfId="0" applyFont="1" applyFill="1" applyBorder="1" applyAlignment="1">
      <alignment horizontal="right"/>
    </xf>
    <xf numFmtId="2" fontId="4" fillId="3" borderId="3" xfId="0" applyNumberFormat="1" applyFont="1" applyFill="1" applyBorder="1" applyAlignment="1">
      <alignment horizontal="right"/>
    </xf>
    <xf numFmtId="0" fontId="1" fillId="15" borderId="3" xfId="0" applyFont="1" applyFill="1" applyBorder="1" applyAlignment="1">
      <alignment horizontal="right"/>
    </xf>
    <xf numFmtId="165" fontId="1" fillId="0" borderId="0" xfId="1" applyNumberFormat="1" applyFont="1"/>
    <xf numFmtId="0" fontId="1" fillId="0" borderId="22" xfId="0" applyFont="1" applyBorder="1" applyAlignment="1">
      <alignment horizontal="right"/>
    </xf>
    <xf numFmtId="2" fontId="1" fillId="14" borderId="3" xfId="0" applyNumberFormat="1" applyFont="1" applyFill="1" applyBorder="1" applyAlignment="1">
      <alignment horizontal="right"/>
    </xf>
    <xf numFmtId="2" fontId="4" fillId="4" borderId="3" xfId="0" applyNumberFormat="1" applyFont="1" applyFill="1" applyBorder="1" applyAlignment="1">
      <alignment horizontal="right"/>
    </xf>
    <xf numFmtId="2" fontId="1" fillId="14" borderId="22" xfId="0" applyNumberFormat="1" applyFont="1" applyFill="1" applyBorder="1" applyAlignment="1">
      <alignment horizontal="right"/>
    </xf>
    <xf numFmtId="0" fontId="5" fillId="0" borderId="0" xfId="0" applyFont="1" applyAlignment="1">
      <alignment horizontal="left"/>
    </xf>
    <xf numFmtId="0" fontId="5" fillId="0" borderId="0" xfId="0" applyFont="1" applyAlignment="1">
      <alignment horizontal="right"/>
    </xf>
    <xf numFmtId="0" fontId="1" fillId="3" borderId="23" xfId="0" applyFont="1" applyFill="1" applyBorder="1" applyAlignment="1">
      <alignment horizontal="right"/>
    </xf>
    <xf numFmtId="0" fontId="1" fillId="0" borderId="23" xfId="0" applyFont="1" applyFill="1" applyBorder="1" applyAlignment="1">
      <alignment horizontal="right"/>
    </xf>
    <xf numFmtId="0" fontId="1" fillId="0" borderId="22" xfId="0" applyFont="1" applyFill="1" applyBorder="1" applyAlignment="1">
      <alignment horizontal="right"/>
    </xf>
    <xf numFmtId="0" fontId="1" fillId="15" borderId="2" xfId="0" applyFont="1" applyFill="1" applyBorder="1" applyAlignment="1">
      <alignment horizontal="right"/>
    </xf>
    <xf numFmtId="0" fontId="1" fillId="15" borderId="23" xfId="0" applyFont="1" applyFill="1" applyBorder="1" applyAlignment="1">
      <alignment horizontal="right"/>
    </xf>
    <xf numFmtId="0" fontId="1" fillId="15" borderId="9" xfId="0" applyFont="1" applyFill="1" applyBorder="1" applyAlignment="1">
      <alignment horizontal="right"/>
    </xf>
    <xf numFmtId="0" fontId="4" fillId="0" borderId="7" xfId="0" applyFont="1" applyFill="1" applyBorder="1"/>
    <xf numFmtId="0" fontId="4" fillId="0" borderId="6" xfId="0" applyFont="1" applyFill="1" applyBorder="1" applyAlignment="1">
      <alignment horizontal="center"/>
    </xf>
    <xf numFmtId="0" fontId="1" fillId="2" borderId="0" xfId="0" applyFont="1" applyFill="1" applyBorder="1"/>
    <xf numFmtId="0" fontId="1" fillId="2" borderId="0" xfId="0" applyFont="1" applyFill="1" applyBorder="1" applyAlignment="1">
      <alignment horizontal="right"/>
    </xf>
    <xf numFmtId="0" fontId="1" fillId="16" borderId="11" xfId="0" applyFont="1" applyFill="1" applyBorder="1"/>
    <xf numFmtId="0" fontId="1" fillId="16" borderId="2" xfId="0" applyFont="1" applyFill="1" applyBorder="1" applyAlignment="1">
      <alignment horizontal="right"/>
    </xf>
    <xf numFmtId="0" fontId="4" fillId="2" borderId="3" xfId="0" applyFont="1" applyFill="1" applyBorder="1" applyAlignment="1">
      <alignment horizontal="right"/>
    </xf>
    <xf numFmtId="2" fontId="1" fillId="5" borderId="3" xfId="0" applyNumberFormat="1" applyFont="1" applyFill="1" applyBorder="1" applyAlignment="1">
      <alignment horizontal="right"/>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D09E00"/>
      <color rgb="FFEEB500"/>
      <color rgb="FFFFFF66"/>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K31"/>
  <sheetViews>
    <sheetView tabSelected="1" zoomScale="90" zoomScaleNormal="90" workbookViewId="0">
      <pane xSplit="1" ySplit="3" topLeftCell="CO4" activePane="bottomRight" state="frozen"/>
      <selection pane="topRight" activeCell="B1" sqref="B1"/>
      <selection pane="bottomLeft" activeCell="A4" sqref="A4"/>
      <selection pane="bottomRight" activeCell="CW8" sqref="CW8"/>
    </sheetView>
  </sheetViews>
  <sheetFormatPr defaultRowHeight="12" x14ac:dyDescent="0.2"/>
  <cols>
    <col min="1" max="1" width="13.28515625" style="1" customWidth="1"/>
    <col min="2" max="13" width="5.7109375" style="1" hidden="1" customWidth="1"/>
    <col min="14" max="63" width="5.7109375" style="1" customWidth="1"/>
    <col min="64" max="64" width="0.5703125" style="23" customWidth="1"/>
    <col min="65" max="65" width="5.7109375" style="1" customWidth="1"/>
    <col min="66" max="67" width="0.5703125" style="23" customWidth="1"/>
    <col min="68" max="68" width="5.7109375" style="1" customWidth="1"/>
    <col min="69" max="70" width="0.5703125" style="23" customWidth="1"/>
    <col min="71" max="71" width="5.7109375" style="1" customWidth="1"/>
    <col min="72" max="73" width="0.5703125" style="23" customWidth="1"/>
    <col min="74" max="74" width="5.7109375" style="1" customWidth="1"/>
    <col min="75" max="76" width="0.5703125" style="23" customWidth="1"/>
    <col min="77" max="77" width="5.7109375" style="1" customWidth="1"/>
    <col min="78" max="79" width="0.5703125" style="23" customWidth="1"/>
    <col min="80" max="80" width="5.7109375" style="1" customWidth="1"/>
    <col min="81" max="82" width="0.5703125" style="23" customWidth="1"/>
    <col min="83" max="83" width="5.7109375" style="1" customWidth="1"/>
    <col min="84" max="85" width="0.5703125" style="23" customWidth="1"/>
    <col min="86" max="86" width="5.7109375" style="1" customWidth="1"/>
    <col min="87" max="88" width="0.5703125" style="23" customWidth="1"/>
    <col min="89" max="89" width="5.7109375" style="1" customWidth="1"/>
    <col min="90" max="91" width="0.5703125" style="23" customWidth="1"/>
    <col min="92" max="92" width="5.7109375" style="1" customWidth="1"/>
    <col min="93" max="94" width="0.5703125" style="23" customWidth="1"/>
    <col min="95" max="95" width="5.7109375" style="1" customWidth="1"/>
    <col min="96" max="97" width="0.5703125" style="23" customWidth="1"/>
    <col min="98" max="98" width="5.7109375" style="1" customWidth="1"/>
    <col min="99" max="100" width="0.5703125" style="23" customWidth="1"/>
    <col min="101" max="101" width="5.7109375" style="1" customWidth="1"/>
    <col min="102" max="103" width="0.5703125" style="23" customWidth="1"/>
    <col min="104" max="104" width="5.7109375" style="1" customWidth="1"/>
    <col min="105" max="106" width="0.5703125" style="23" customWidth="1"/>
    <col min="107" max="107" width="5.7109375" style="1" customWidth="1"/>
    <col min="108" max="109" width="0.5703125" style="23" customWidth="1"/>
    <col min="110" max="110" width="5.7109375" style="1" customWidth="1"/>
    <col min="111" max="112" width="0.5703125" style="23" customWidth="1"/>
    <col min="113" max="113" width="5.7109375" style="1" customWidth="1"/>
    <col min="114" max="115" width="0.5703125" style="23" customWidth="1"/>
    <col min="116" max="116" width="5.7109375" style="1" customWidth="1"/>
    <col min="117" max="118" width="0.5703125" style="23" customWidth="1"/>
    <col min="119" max="119" width="5.7109375" style="1" customWidth="1"/>
    <col min="120" max="121" width="0.5703125" style="23" customWidth="1"/>
    <col min="122" max="122" width="5.7109375" style="1" customWidth="1"/>
    <col min="123" max="124" width="0.5703125" style="23" customWidth="1"/>
    <col min="125" max="125" width="5.7109375" style="1" customWidth="1"/>
    <col min="126" max="127" width="0.5703125" style="23" customWidth="1"/>
    <col min="128" max="128" width="5.7109375" style="1" customWidth="1"/>
    <col min="129" max="130" width="0.5703125" style="23" customWidth="1"/>
    <col min="131" max="131" width="5.7109375" style="1" customWidth="1"/>
    <col min="132" max="133" width="0.5703125" style="23" customWidth="1"/>
    <col min="134" max="134" width="5.7109375" style="1" customWidth="1"/>
    <col min="135" max="136" width="0.5703125" style="23" customWidth="1"/>
    <col min="137" max="137" width="5.7109375" style="1" customWidth="1"/>
    <col min="138" max="139" width="0.5703125" style="23" customWidth="1"/>
    <col min="140" max="140" width="5.7109375" style="1" customWidth="1"/>
    <col min="141" max="142" width="0.5703125" style="23" customWidth="1"/>
    <col min="143" max="143" width="5.7109375" style="1" customWidth="1"/>
    <col min="144" max="145" width="0.5703125" style="23" customWidth="1"/>
    <col min="146" max="146" width="5.7109375" style="1" customWidth="1"/>
    <col min="147" max="148" width="0.5703125" style="23" customWidth="1"/>
    <col min="149" max="149" width="5.7109375" style="1" customWidth="1"/>
    <col min="150" max="151" width="0.5703125" style="23" customWidth="1"/>
    <col min="152" max="152" width="5.7109375" style="1" customWidth="1"/>
    <col min="153" max="154" width="0.5703125" style="1" customWidth="1"/>
    <col min="155" max="155" width="5.7109375" style="1" customWidth="1"/>
    <col min="156" max="157" width="0.5703125" style="1" customWidth="1"/>
    <col min="158" max="158" width="5.7109375" style="1" customWidth="1"/>
    <col min="159" max="160" width="0.5703125" style="23" customWidth="1"/>
    <col min="161" max="161" width="5.7109375" style="1" customWidth="1"/>
    <col min="162" max="163" width="0.5703125" style="23" customWidth="1"/>
    <col min="164" max="164" width="5.7109375" style="1" customWidth="1"/>
    <col min="165" max="166" width="0.5703125" style="23" customWidth="1"/>
    <col min="167" max="167" width="5.7109375" style="1" customWidth="1"/>
    <col min="168" max="169" width="0.5703125" style="23" customWidth="1"/>
    <col min="170" max="170" width="5.7109375" style="1" customWidth="1"/>
    <col min="171" max="172" width="0.5703125" style="23" customWidth="1"/>
    <col min="173" max="173" width="5.7109375" style="1" customWidth="1"/>
    <col min="174" max="175" width="0.5703125" style="23" customWidth="1"/>
    <col min="176" max="176" width="5.7109375" style="1" customWidth="1"/>
    <col min="177" max="178" width="0.5703125" style="23" customWidth="1"/>
    <col min="179" max="179" width="5.7109375" style="1" customWidth="1"/>
    <col min="180" max="181" width="0.5703125" style="23" customWidth="1"/>
    <col min="182" max="182" width="5.7109375" style="1" customWidth="1"/>
    <col min="183" max="184" width="0.5703125" style="23" customWidth="1"/>
    <col min="185" max="185" width="5.7109375" style="1" customWidth="1"/>
    <col min="186" max="187" width="0.5703125" style="23" customWidth="1"/>
    <col min="188" max="188" width="5.7109375" style="1" customWidth="1"/>
    <col min="189" max="190" width="0.5703125" style="23" customWidth="1"/>
    <col min="191" max="191" width="5.7109375" style="1" customWidth="1"/>
    <col min="192" max="193" width="0.5703125" style="23" customWidth="1"/>
    <col min="194" max="194" width="5.7109375" style="1" customWidth="1"/>
    <col min="195" max="196" width="0.5703125" style="23" customWidth="1"/>
    <col min="197" max="197" width="5.7109375" style="1" customWidth="1"/>
    <col min="198" max="199" width="0.5703125" style="23" customWidth="1"/>
    <col min="200" max="200" width="5.7109375" style="1" customWidth="1"/>
    <col min="201" max="202" width="0.5703125" style="23" customWidth="1"/>
    <col min="203" max="203" width="5.7109375" style="1" customWidth="1"/>
    <col min="204" max="205" width="0.5703125" style="23" customWidth="1"/>
    <col min="206" max="206" width="5.7109375" style="1" customWidth="1"/>
    <col min="207" max="208" width="0.5703125" style="23" customWidth="1"/>
    <col min="209" max="209" width="5.7109375" style="1" customWidth="1"/>
    <col min="210" max="211" width="0.5703125" style="23" customWidth="1"/>
    <col min="212" max="212" width="5.7109375" style="1" customWidth="1"/>
    <col min="213" max="214" width="0.5703125" style="23" customWidth="1"/>
    <col min="215" max="215" width="5.7109375" style="1" customWidth="1"/>
    <col min="216" max="217" width="0.5703125" style="23" customWidth="1"/>
    <col min="218" max="218" width="5.7109375" style="1" customWidth="1"/>
    <col min="219" max="220" width="0.5703125" style="23" customWidth="1"/>
    <col min="221" max="221" width="5.7109375" style="1" customWidth="1"/>
    <col min="222" max="223" width="0.5703125" style="1" customWidth="1"/>
    <col min="224" max="224" width="5.7109375" style="1" customWidth="1"/>
    <col min="225" max="226" width="0.5703125" style="1" customWidth="1"/>
    <col min="227" max="227" width="5.7109375" style="1" customWidth="1"/>
    <col min="228" max="229" width="0.5703125" style="1" customWidth="1"/>
    <col min="230" max="230" width="5.7109375" style="1" customWidth="1"/>
    <col min="231" max="232" width="0.5703125" style="23" customWidth="1"/>
    <col min="233" max="233" width="5.7109375" style="1" customWidth="1"/>
    <col min="234" max="235" width="0.5703125" style="23" customWidth="1"/>
    <col min="236" max="236" width="5.7109375" style="1" customWidth="1"/>
    <col min="237" max="238" width="0.5703125" style="23" customWidth="1"/>
    <col min="239" max="239" width="5.7109375" style="1" customWidth="1"/>
    <col min="240" max="241" width="0.5703125" style="1" customWidth="1"/>
    <col min="242" max="242" width="5.7109375" style="1" customWidth="1"/>
    <col min="243" max="244" width="0.5703125" style="1" customWidth="1"/>
    <col min="245" max="245" width="5.7109375" style="1" customWidth="1"/>
    <col min="246" max="247" width="0.5703125" style="23" customWidth="1"/>
    <col min="248" max="248" width="5.7109375" style="1" customWidth="1"/>
    <col min="249" max="250" width="0.5703125" style="23" customWidth="1"/>
    <col min="251" max="251" width="5.7109375" style="1" customWidth="1"/>
    <col min="252" max="253" width="0.5703125" style="23" customWidth="1"/>
    <col min="254" max="254" width="5.7109375" style="1" customWidth="1"/>
    <col min="255" max="256" width="0.5703125" style="23" customWidth="1"/>
    <col min="257" max="257" width="5.7109375" style="1" customWidth="1"/>
    <col min="258" max="259" width="0.5703125" style="23" customWidth="1"/>
    <col min="260" max="260" width="5.7109375" style="1" customWidth="1"/>
    <col min="261" max="262" width="0.5703125" style="23" customWidth="1"/>
    <col min="263" max="263" width="5.7109375" style="1" customWidth="1"/>
    <col min="264" max="264" width="0.5703125" style="23" customWidth="1"/>
    <col min="265" max="16384" width="9.140625" style="1"/>
  </cols>
  <sheetData>
    <row r="1" spans="1:265" ht="15.75" x14ac:dyDescent="0.25">
      <c r="A1" s="12" t="s">
        <v>15</v>
      </c>
      <c r="B1" s="5"/>
      <c r="C1" s="5"/>
      <c r="D1" s="5"/>
      <c r="E1" s="5"/>
      <c r="F1" s="5"/>
      <c r="G1" s="5"/>
      <c r="H1" s="5"/>
      <c r="I1" s="5"/>
      <c r="J1" s="5"/>
      <c r="K1" s="5"/>
      <c r="L1" s="5"/>
      <c r="M1" s="5"/>
      <c r="N1" s="5"/>
      <c r="O1" s="5"/>
      <c r="P1" s="5"/>
      <c r="Q1" s="5"/>
      <c r="R1" s="5"/>
      <c r="S1" s="5"/>
      <c r="T1" s="5"/>
      <c r="U1" s="5"/>
      <c r="V1" s="5"/>
      <c r="W1" s="5"/>
      <c r="X1" s="5"/>
      <c r="AC1" s="5"/>
      <c r="AF1" s="5"/>
      <c r="AR1" s="5"/>
      <c r="AW1" s="5"/>
      <c r="AZ1" s="5"/>
    </row>
    <row r="2" spans="1:265" x14ac:dyDescent="0.2">
      <c r="DI2" s="3"/>
      <c r="DL2" s="3"/>
      <c r="DO2" s="3"/>
    </row>
    <row r="3" spans="1:265" s="18" customFormat="1" ht="15.75" customHeight="1" thickBot="1" x14ac:dyDescent="0.25">
      <c r="A3" s="17"/>
      <c r="B3" s="19">
        <v>1888</v>
      </c>
      <c r="C3" s="20">
        <v>1889</v>
      </c>
      <c r="D3" s="20">
        <v>1890</v>
      </c>
      <c r="E3" s="20">
        <v>1891</v>
      </c>
      <c r="F3" s="20">
        <v>1892</v>
      </c>
      <c r="G3" s="20">
        <v>1893</v>
      </c>
      <c r="H3" s="20">
        <v>1894</v>
      </c>
      <c r="I3" s="20">
        <v>1895</v>
      </c>
      <c r="J3" s="20">
        <v>1896</v>
      </c>
      <c r="K3" s="20">
        <v>1897</v>
      </c>
      <c r="L3" s="20">
        <v>1898</v>
      </c>
      <c r="M3" s="20">
        <v>1899</v>
      </c>
      <c r="N3" s="20">
        <v>1900</v>
      </c>
      <c r="O3" s="20">
        <v>1901</v>
      </c>
      <c r="P3" s="20">
        <v>1902</v>
      </c>
      <c r="Q3" s="20">
        <v>1903</v>
      </c>
      <c r="R3" s="20">
        <v>1904</v>
      </c>
      <c r="S3" s="20">
        <v>1905</v>
      </c>
      <c r="T3" s="20">
        <v>1906</v>
      </c>
      <c r="U3" s="20">
        <v>1907</v>
      </c>
      <c r="V3" s="20">
        <v>1908</v>
      </c>
      <c r="W3" s="20">
        <v>1909</v>
      </c>
      <c r="X3" s="22">
        <v>1910</v>
      </c>
      <c r="Y3" s="21">
        <v>1911</v>
      </c>
      <c r="Z3" s="20">
        <v>1912</v>
      </c>
      <c r="AA3" s="20">
        <v>1913</v>
      </c>
      <c r="AB3" s="20">
        <v>1914</v>
      </c>
      <c r="AC3" s="20">
        <v>1915</v>
      </c>
      <c r="AD3" s="20">
        <v>1916</v>
      </c>
      <c r="AE3" s="20">
        <v>1917</v>
      </c>
      <c r="AF3" s="20">
        <v>1918</v>
      </c>
      <c r="AG3" s="22">
        <v>1919</v>
      </c>
      <c r="AH3" s="21">
        <v>1920</v>
      </c>
      <c r="AI3" s="21">
        <v>1921</v>
      </c>
      <c r="AJ3" s="21">
        <v>1922</v>
      </c>
      <c r="AK3" s="21">
        <v>1923</v>
      </c>
      <c r="AL3" s="21">
        <v>1924</v>
      </c>
      <c r="AM3" s="21">
        <v>1925</v>
      </c>
      <c r="AN3" s="21">
        <v>1926</v>
      </c>
      <c r="AO3" s="21">
        <v>1927</v>
      </c>
      <c r="AP3" s="21">
        <v>1928</v>
      </c>
      <c r="AQ3" s="21">
        <v>1929</v>
      </c>
      <c r="AR3" s="20">
        <v>1930</v>
      </c>
      <c r="AS3" s="21">
        <v>1931</v>
      </c>
      <c r="AT3" s="20">
        <v>1932</v>
      </c>
      <c r="AU3" s="20">
        <v>1933</v>
      </c>
      <c r="AV3" s="20">
        <v>1934</v>
      </c>
      <c r="AW3" s="20">
        <v>1935</v>
      </c>
      <c r="AX3" s="20">
        <v>1936</v>
      </c>
      <c r="AY3" s="20">
        <v>1937</v>
      </c>
      <c r="AZ3" s="20">
        <v>1938</v>
      </c>
      <c r="BA3" s="22">
        <v>1939</v>
      </c>
      <c r="BB3" s="21">
        <v>1940</v>
      </c>
      <c r="BC3" s="21">
        <v>1941</v>
      </c>
      <c r="BD3" s="21">
        <v>1942</v>
      </c>
      <c r="BE3" s="21">
        <v>1943</v>
      </c>
      <c r="BF3" s="21">
        <v>1944</v>
      </c>
      <c r="BG3" s="113">
        <v>1945</v>
      </c>
      <c r="BH3" s="21">
        <v>1946</v>
      </c>
      <c r="BI3" s="21">
        <v>1947</v>
      </c>
      <c r="BJ3" s="21">
        <v>1948</v>
      </c>
      <c r="BK3" s="21">
        <v>1949</v>
      </c>
      <c r="BL3" s="41"/>
      <c r="BM3" s="21">
        <v>1950</v>
      </c>
      <c r="BN3" s="110"/>
      <c r="BO3" s="17">
        <v>2009</v>
      </c>
      <c r="BP3" s="21">
        <v>1951</v>
      </c>
      <c r="BQ3" s="36"/>
      <c r="BR3" s="17">
        <v>2009</v>
      </c>
      <c r="BS3" s="21">
        <v>1952</v>
      </c>
      <c r="BT3" s="36"/>
      <c r="BU3" s="17">
        <v>2009</v>
      </c>
      <c r="BV3" s="21">
        <v>1953</v>
      </c>
      <c r="BW3" s="36"/>
      <c r="BX3" s="17">
        <v>2009</v>
      </c>
      <c r="BY3" s="21">
        <v>1954</v>
      </c>
      <c r="BZ3" s="36"/>
      <c r="CA3" s="17">
        <v>2009</v>
      </c>
      <c r="CB3" s="21">
        <v>1955</v>
      </c>
      <c r="CC3" s="36"/>
      <c r="CD3" s="17">
        <v>2009</v>
      </c>
      <c r="CE3" s="21">
        <v>1956</v>
      </c>
      <c r="CF3" s="36"/>
      <c r="CG3" s="17">
        <v>2009</v>
      </c>
      <c r="CH3" s="21">
        <v>1957</v>
      </c>
      <c r="CI3" s="36"/>
      <c r="CJ3" s="17">
        <v>2009</v>
      </c>
      <c r="CK3" s="21">
        <v>1958</v>
      </c>
      <c r="CL3" s="36"/>
      <c r="CM3" s="17">
        <v>2009</v>
      </c>
      <c r="CN3" s="21">
        <v>1959</v>
      </c>
      <c r="CO3" s="36"/>
      <c r="CP3" s="17">
        <v>2009</v>
      </c>
      <c r="CQ3" s="21">
        <v>1960</v>
      </c>
      <c r="CR3" s="36"/>
      <c r="CS3" s="17">
        <v>2009</v>
      </c>
      <c r="CT3" s="20">
        <v>1961</v>
      </c>
      <c r="CU3" s="36"/>
      <c r="CV3" s="17">
        <v>2009</v>
      </c>
      <c r="CW3" s="20">
        <v>1962</v>
      </c>
      <c r="CX3" s="36"/>
      <c r="CY3" s="17">
        <v>2009</v>
      </c>
      <c r="CZ3" s="20">
        <v>1963</v>
      </c>
      <c r="DA3" s="36"/>
      <c r="DB3" s="17">
        <v>2009</v>
      </c>
      <c r="DC3" s="20">
        <v>1964</v>
      </c>
      <c r="DD3" s="36"/>
      <c r="DE3" s="17">
        <v>2009</v>
      </c>
      <c r="DF3" s="20">
        <v>1965</v>
      </c>
      <c r="DG3" s="36"/>
      <c r="DH3" s="17">
        <v>2009</v>
      </c>
      <c r="DI3" s="20">
        <v>1966</v>
      </c>
      <c r="DJ3" s="36"/>
      <c r="DK3" s="17">
        <v>2009</v>
      </c>
      <c r="DL3" s="20">
        <v>1967</v>
      </c>
      <c r="DM3" s="36"/>
      <c r="DN3" s="17">
        <v>2009</v>
      </c>
      <c r="DO3" s="20">
        <v>1968</v>
      </c>
      <c r="DP3" s="36"/>
      <c r="DQ3" s="17">
        <v>2009</v>
      </c>
      <c r="DR3" s="20">
        <v>1969</v>
      </c>
      <c r="DS3" s="36"/>
      <c r="DT3" s="17">
        <v>2009</v>
      </c>
      <c r="DU3" s="20">
        <v>1970</v>
      </c>
      <c r="DV3" s="36"/>
      <c r="DW3" s="17">
        <v>2009</v>
      </c>
      <c r="DX3" s="20">
        <v>1971</v>
      </c>
      <c r="DY3" s="36"/>
      <c r="DZ3" s="17">
        <v>2009</v>
      </c>
      <c r="EA3" s="19">
        <v>1972</v>
      </c>
      <c r="EB3" s="40"/>
      <c r="EC3" s="41">
        <v>2009</v>
      </c>
      <c r="ED3" s="19">
        <v>1973</v>
      </c>
      <c r="EE3" s="40"/>
      <c r="EF3" s="41">
        <v>2009</v>
      </c>
      <c r="EG3" s="42">
        <v>1974</v>
      </c>
      <c r="EH3" s="40"/>
      <c r="EI3" s="41">
        <v>2009</v>
      </c>
      <c r="EJ3" s="19">
        <v>1975</v>
      </c>
      <c r="EK3" s="40"/>
      <c r="EL3" s="41">
        <v>2009</v>
      </c>
      <c r="EM3" s="19">
        <v>1976</v>
      </c>
      <c r="EN3" s="40"/>
      <c r="EO3" s="41">
        <v>2009</v>
      </c>
      <c r="EP3" s="19">
        <v>1977</v>
      </c>
      <c r="EQ3" s="40"/>
      <c r="ER3" s="41">
        <v>2009</v>
      </c>
      <c r="ES3" s="19">
        <v>1978</v>
      </c>
      <c r="ET3" s="40"/>
      <c r="EU3" s="41">
        <v>2009</v>
      </c>
      <c r="EV3" s="19">
        <v>1979</v>
      </c>
      <c r="EW3" s="40"/>
      <c r="EX3" s="41">
        <v>2009</v>
      </c>
      <c r="EY3" s="42">
        <v>1980</v>
      </c>
      <c r="EZ3" s="40"/>
      <c r="FA3" s="43"/>
      <c r="FB3" s="19">
        <v>1981</v>
      </c>
      <c r="FC3" s="40"/>
      <c r="FD3" s="41">
        <v>2009</v>
      </c>
      <c r="FE3" s="19">
        <v>1982</v>
      </c>
      <c r="FF3" s="40"/>
      <c r="FG3" s="41">
        <v>2009</v>
      </c>
      <c r="FH3" s="19">
        <v>1983</v>
      </c>
      <c r="FI3" s="40"/>
      <c r="FJ3" s="41">
        <v>2009</v>
      </c>
      <c r="FK3" s="19">
        <v>1984</v>
      </c>
      <c r="FL3" s="40"/>
      <c r="FM3" s="41">
        <v>2009</v>
      </c>
      <c r="FN3" s="19">
        <v>1985</v>
      </c>
      <c r="FO3" s="40"/>
      <c r="FP3" s="41">
        <v>2009</v>
      </c>
      <c r="FQ3" s="19">
        <v>1986</v>
      </c>
      <c r="FR3" s="40"/>
      <c r="FS3" s="41">
        <v>2009</v>
      </c>
      <c r="FT3" s="19">
        <v>1987</v>
      </c>
      <c r="FU3" s="40"/>
      <c r="FV3" s="41">
        <v>2009</v>
      </c>
      <c r="FW3" s="19">
        <v>1988</v>
      </c>
      <c r="FX3" s="40"/>
      <c r="FY3" s="41">
        <v>2009</v>
      </c>
      <c r="FZ3" s="19">
        <v>1989</v>
      </c>
      <c r="GA3" s="40"/>
      <c r="GB3" s="41">
        <v>2009</v>
      </c>
      <c r="GC3" s="42">
        <v>1990</v>
      </c>
      <c r="GD3" s="40"/>
      <c r="GE3" s="41">
        <v>2009</v>
      </c>
      <c r="GF3" s="19">
        <v>1991</v>
      </c>
      <c r="GG3" s="40"/>
      <c r="GH3" s="41">
        <v>2009</v>
      </c>
      <c r="GI3" s="19">
        <v>1992</v>
      </c>
      <c r="GJ3" s="40"/>
      <c r="GK3" s="41">
        <v>2009</v>
      </c>
      <c r="GL3" s="19">
        <v>1993</v>
      </c>
      <c r="GM3" s="40"/>
      <c r="GN3" s="41">
        <v>2009</v>
      </c>
      <c r="GO3" s="19">
        <v>1994</v>
      </c>
      <c r="GP3" s="40"/>
      <c r="GQ3" s="41">
        <v>2009</v>
      </c>
      <c r="GR3" s="19">
        <v>1995</v>
      </c>
      <c r="GS3" s="40"/>
      <c r="GT3" s="41">
        <v>2009</v>
      </c>
      <c r="GU3" s="19">
        <v>1996</v>
      </c>
      <c r="GV3" s="40"/>
      <c r="GW3" s="41">
        <v>2009</v>
      </c>
      <c r="GX3" s="19">
        <v>1997</v>
      </c>
      <c r="GY3" s="40"/>
      <c r="GZ3" s="41">
        <v>2009</v>
      </c>
      <c r="HA3" s="19">
        <v>1998</v>
      </c>
      <c r="HB3" s="40"/>
      <c r="HC3" s="41">
        <v>2009</v>
      </c>
      <c r="HD3" s="19">
        <v>1999</v>
      </c>
      <c r="HE3" s="40"/>
      <c r="HF3" s="41">
        <v>2009</v>
      </c>
      <c r="HG3" s="42">
        <v>2000</v>
      </c>
      <c r="HH3" s="40"/>
      <c r="HI3" s="41">
        <v>2009</v>
      </c>
      <c r="HJ3" s="19">
        <v>2001</v>
      </c>
      <c r="HK3" s="40"/>
      <c r="HL3" s="41">
        <v>2009</v>
      </c>
      <c r="HM3" s="19">
        <v>2002</v>
      </c>
      <c r="HN3" s="40"/>
      <c r="HO3" s="41">
        <v>2009</v>
      </c>
      <c r="HP3" s="19">
        <v>2003</v>
      </c>
      <c r="HQ3" s="40"/>
      <c r="HR3" s="41">
        <v>2009</v>
      </c>
      <c r="HS3" s="42">
        <v>2004</v>
      </c>
      <c r="HT3" s="40"/>
      <c r="HU3" s="43"/>
      <c r="HV3" s="19">
        <v>2005</v>
      </c>
      <c r="HW3" s="40"/>
      <c r="HX3" s="41">
        <v>2009</v>
      </c>
      <c r="HY3" s="19">
        <v>2006</v>
      </c>
      <c r="HZ3" s="40"/>
      <c r="IA3" s="41">
        <v>2009</v>
      </c>
      <c r="IB3" s="19">
        <v>2007</v>
      </c>
      <c r="IC3" s="40"/>
      <c r="ID3" s="41">
        <v>2009</v>
      </c>
      <c r="IE3" s="19">
        <v>2008</v>
      </c>
      <c r="IF3" s="40"/>
      <c r="IG3" s="41">
        <v>2009</v>
      </c>
      <c r="IH3" s="42">
        <v>2009</v>
      </c>
      <c r="II3" s="40"/>
      <c r="IJ3" s="43"/>
      <c r="IK3" s="42">
        <v>2010</v>
      </c>
      <c r="IL3" s="40"/>
      <c r="IM3" s="41">
        <v>2009</v>
      </c>
      <c r="IN3" s="19">
        <v>2011</v>
      </c>
      <c r="IO3" s="40"/>
      <c r="IP3" s="41">
        <v>2009</v>
      </c>
      <c r="IQ3" s="19">
        <v>2012</v>
      </c>
      <c r="IR3" s="40"/>
      <c r="IS3" s="41">
        <v>2009</v>
      </c>
      <c r="IT3" s="19">
        <v>2013</v>
      </c>
      <c r="IU3" s="40"/>
      <c r="IV3" s="41">
        <v>2009</v>
      </c>
      <c r="IW3" s="19">
        <v>2014</v>
      </c>
      <c r="IX3" s="40"/>
      <c r="IY3" s="41">
        <v>2009</v>
      </c>
      <c r="IZ3" s="19">
        <v>2015</v>
      </c>
      <c r="JA3" s="40"/>
      <c r="JB3" s="41"/>
      <c r="JC3" s="19">
        <v>2016</v>
      </c>
      <c r="JD3" s="40">
        <v>2009</v>
      </c>
      <c r="JE3" s="104"/>
    </row>
    <row r="4" spans="1:265" ht="12.75" thickBot="1" x14ac:dyDescent="0.25">
      <c r="A4" s="13" t="s">
        <v>0</v>
      </c>
      <c r="B4" s="53"/>
      <c r="C4" s="54"/>
      <c r="D4" s="55"/>
      <c r="E4" s="55"/>
      <c r="F4" s="55"/>
      <c r="G4" s="55"/>
      <c r="H4" s="55"/>
      <c r="I4" s="55"/>
      <c r="J4" s="55"/>
      <c r="K4" s="55"/>
      <c r="L4" s="57"/>
      <c r="M4" s="57"/>
      <c r="N4" s="57"/>
      <c r="O4" s="57"/>
      <c r="P4" s="55"/>
      <c r="Q4" s="55"/>
      <c r="R4" s="55"/>
      <c r="S4" s="55"/>
      <c r="T4" s="55"/>
      <c r="U4" s="75"/>
      <c r="V4" s="166">
        <v>14.99</v>
      </c>
      <c r="W4" s="55"/>
      <c r="X4" s="114">
        <v>21.95</v>
      </c>
      <c r="Y4" s="57"/>
      <c r="Z4" s="57"/>
      <c r="AA4" s="128">
        <v>7.47</v>
      </c>
      <c r="AB4" s="58">
        <v>2.59</v>
      </c>
      <c r="AC4" s="58">
        <v>1.88</v>
      </c>
      <c r="AD4" s="59">
        <v>4</v>
      </c>
      <c r="AE4" s="56">
        <v>1.66</v>
      </c>
      <c r="AF4" s="56">
        <v>4.63</v>
      </c>
      <c r="AG4" s="145">
        <v>3</v>
      </c>
      <c r="AH4" s="60">
        <v>4</v>
      </c>
      <c r="AI4" s="127">
        <v>2.02</v>
      </c>
      <c r="AJ4" s="61">
        <v>1.54</v>
      </c>
      <c r="AK4" s="61">
        <v>1.17</v>
      </c>
      <c r="AL4" s="150">
        <v>4</v>
      </c>
      <c r="AM4" s="142">
        <v>5</v>
      </c>
      <c r="AN4" s="142">
        <v>2.5</v>
      </c>
      <c r="AO4" s="142">
        <v>5</v>
      </c>
      <c r="AP4" s="61">
        <v>1.29</v>
      </c>
      <c r="AQ4" s="60">
        <v>3</v>
      </c>
      <c r="AR4" s="63">
        <v>3</v>
      </c>
      <c r="AS4" s="64">
        <v>1.25</v>
      </c>
      <c r="AT4" s="56">
        <v>1.67</v>
      </c>
      <c r="AU4" s="56">
        <v>1.36</v>
      </c>
      <c r="AV4" s="56">
        <v>1.0900000000000001</v>
      </c>
      <c r="AW4" s="61">
        <v>0.83</v>
      </c>
      <c r="AX4" s="59">
        <v>1.81</v>
      </c>
      <c r="AY4" s="69">
        <v>1.33</v>
      </c>
      <c r="AZ4" s="69">
        <v>2.17</v>
      </c>
      <c r="BA4" s="56">
        <v>1.25</v>
      </c>
      <c r="BB4" s="65">
        <f t="shared" ref="BB4:BB17" si="0">27/12</f>
        <v>2.25</v>
      </c>
      <c r="BC4" s="123">
        <v>4.16</v>
      </c>
      <c r="BD4" s="60">
        <v>1.5</v>
      </c>
      <c r="BE4" s="64">
        <v>1.25</v>
      </c>
      <c r="BF4" s="127">
        <v>1.83</v>
      </c>
      <c r="BG4" s="135">
        <f>21.95/12</f>
        <v>1.8291666666666666</v>
      </c>
      <c r="BH4" s="60">
        <v>2.5</v>
      </c>
      <c r="BI4" s="127">
        <v>0.42</v>
      </c>
      <c r="BJ4" s="61">
        <v>0.83</v>
      </c>
      <c r="BK4" s="127">
        <v>0.08</v>
      </c>
      <c r="BL4" s="57"/>
      <c r="BM4" s="60">
        <v>1.9</v>
      </c>
      <c r="BN4" s="57"/>
      <c r="BO4" s="67"/>
      <c r="BP4" s="61">
        <v>0.99</v>
      </c>
      <c r="BQ4" s="66"/>
      <c r="BR4" s="67"/>
      <c r="BS4" s="61">
        <v>0.08</v>
      </c>
      <c r="BT4" s="66"/>
      <c r="BU4" s="67"/>
      <c r="BV4" s="60">
        <v>2.5</v>
      </c>
      <c r="BW4" s="66"/>
      <c r="BX4" s="67"/>
      <c r="BY4" s="64">
        <v>1.67</v>
      </c>
      <c r="BZ4" s="66"/>
      <c r="CA4" s="67"/>
      <c r="CB4" s="142">
        <v>2.5</v>
      </c>
      <c r="CC4" s="66"/>
      <c r="CD4" s="67"/>
      <c r="CE4" s="61">
        <v>1.83</v>
      </c>
      <c r="CF4" s="66"/>
      <c r="CG4" s="67"/>
      <c r="CH4" s="64">
        <v>1.67</v>
      </c>
      <c r="CI4" s="66"/>
      <c r="CJ4" s="67"/>
      <c r="CK4" s="127">
        <v>0.08</v>
      </c>
      <c r="CL4" s="66"/>
      <c r="CM4" s="67"/>
      <c r="CN4" s="68">
        <v>0.5</v>
      </c>
      <c r="CO4" s="66"/>
      <c r="CP4" s="67"/>
      <c r="CQ4" s="61">
        <v>0.83</v>
      </c>
      <c r="CR4" s="66"/>
      <c r="CS4" s="67"/>
      <c r="CT4" s="64">
        <v>0.08</v>
      </c>
      <c r="CU4" s="66"/>
      <c r="CV4" s="67"/>
      <c r="CW4" s="69">
        <v>0.83</v>
      </c>
      <c r="CX4" s="66"/>
      <c r="CY4" s="67"/>
      <c r="CZ4" s="56">
        <v>1.33</v>
      </c>
      <c r="DA4" s="66"/>
      <c r="DB4" s="67"/>
      <c r="DC4" s="56">
        <v>0.08</v>
      </c>
      <c r="DD4" s="66"/>
      <c r="DE4" s="67"/>
      <c r="DF4" s="59">
        <v>0.1</v>
      </c>
      <c r="DG4" s="66"/>
      <c r="DH4" s="67"/>
      <c r="DI4" s="56">
        <v>1.08</v>
      </c>
      <c r="DJ4" s="66"/>
      <c r="DK4" s="67"/>
      <c r="DL4" s="69" t="s">
        <v>12</v>
      </c>
      <c r="DM4" s="66"/>
      <c r="DN4" s="71"/>
      <c r="DO4" s="69" t="s">
        <v>12</v>
      </c>
      <c r="DP4" s="71"/>
      <c r="DQ4" s="71"/>
      <c r="DR4" s="69">
        <v>0.67</v>
      </c>
      <c r="DS4" s="71"/>
      <c r="DT4" s="71"/>
      <c r="DU4" s="69" t="s">
        <v>12</v>
      </c>
      <c r="DV4" s="71"/>
      <c r="DW4" s="71"/>
      <c r="DX4" s="70">
        <v>0.83</v>
      </c>
      <c r="DY4" s="71"/>
      <c r="DZ4" s="71"/>
      <c r="EA4" s="44">
        <v>2</v>
      </c>
      <c r="EB4" s="71"/>
      <c r="EC4" s="71"/>
      <c r="ED4" s="73">
        <v>0.41</v>
      </c>
      <c r="EE4" s="71"/>
      <c r="EF4" s="71"/>
      <c r="EG4" s="96">
        <v>0.57999999999999996</v>
      </c>
      <c r="EH4" s="71"/>
      <c r="EI4" s="71"/>
      <c r="EJ4" s="45">
        <v>0.33</v>
      </c>
      <c r="EK4" s="71"/>
      <c r="EL4" s="71"/>
      <c r="EM4" s="45">
        <v>0.83</v>
      </c>
      <c r="EN4" s="71"/>
      <c r="EO4" s="71"/>
      <c r="EP4" s="73">
        <v>1.33</v>
      </c>
      <c r="EQ4" s="71"/>
      <c r="ER4" s="71"/>
      <c r="ES4" s="45" t="s">
        <v>12</v>
      </c>
      <c r="ET4" s="71"/>
      <c r="EU4" s="71"/>
      <c r="EV4" s="45">
        <v>1.1399999999999999</v>
      </c>
      <c r="EW4" s="71"/>
      <c r="EX4" s="71"/>
      <c r="EY4" s="45">
        <v>0.12</v>
      </c>
      <c r="EZ4" s="71"/>
      <c r="FA4" s="71"/>
      <c r="FB4" s="49">
        <v>0.42</v>
      </c>
      <c r="FC4" s="71"/>
      <c r="FD4" s="71"/>
      <c r="FE4" s="45">
        <v>0.12</v>
      </c>
      <c r="FF4" s="71"/>
      <c r="FG4" s="71"/>
      <c r="FH4" s="45" t="s">
        <v>12</v>
      </c>
      <c r="FI4" s="71"/>
      <c r="FJ4" s="77"/>
      <c r="FK4" s="45">
        <v>0.49</v>
      </c>
      <c r="FL4" s="78"/>
      <c r="FM4" s="71"/>
      <c r="FN4" s="45">
        <v>0.79</v>
      </c>
      <c r="FO4" s="71"/>
      <c r="FP4" s="71"/>
      <c r="FQ4" s="45">
        <v>0.67</v>
      </c>
      <c r="FR4" s="71"/>
      <c r="FS4" s="71"/>
      <c r="FT4" s="45">
        <v>0.12</v>
      </c>
      <c r="FU4" s="71"/>
      <c r="FV4" s="71"/>
      <c r="FW4" s="45">
        <v>0.33</v>
      </c>
      <c r="FX4" s="71"/>
      <c r="FY4" s="77"/>
      <c r="FZ4" s="45">
        <v>0.83</v>
      </c>
      <c r="GA4" s="78"/>
      <c r="GB4" s="71"/>
      <c r="GC4" s="45">
        <v>0.33</v>
      </c>
      <c r="GD4" s="71"/>
      <c r="GE4" s="71"/>
      <c r="GF4" s="45">
        <v>0.33</v>
      </c>
      <c r="GG4" s="71"/>
      <c r="GH4" s="71"/>
      <c r="GI4" s="45">
        <v>0.33</v>
      </c>
      <c r="GJ4" s="71"/>
      <c r="GK4" s="71"/>
      <c r="GL4" s="45">
        <v>0.12</v>
      </c>
      <c r="GM4" s="71"/>
      <c r="GN4" s="71"/>
      <c r="GO4" s="45">
        <v>1.08</v>
      </c>
      <c r="GP4" s="71"/>
      <c r="GQ4" s="71"/>
      <c r="GR4" s="45">
        <v>1.08</v>
      </c>
      <c r="GS4" s="71"/>
      <c r="GT4" s="71"/>
      <c r="GU4" s="44">
        <v>0.1</v>
      </c>
      <c r="GV4" s="71"/>
      <c r="GW4" s="71"/>
      <c r="GX4" s="49">
        <v>0.1</v>
      </c>
      <c r="GY4" s="71"/>
      <c r="GZ4" s="71"/>
      <c r="HA4" s="45">
        <v>0.25</v>
      </c>
      <c r="HB4" s="71"/>
      <c r="HC4" s="71"/>
      <c r="HD4" s="45" t="s">
        <v>12</v>
      </c>
      <c r="HE4" s="71"/>
      <c r="HF4" s="71"/>
      <c r="HG4" s="45" t="s">
        <v>12</v>
      </c>
      <c r="HH4" s="71"/>
      <c r="HI4" s="71"/>
      <c r="HJ4" s="45" t="s">
        <v>12</v>
      </c>
      <c r="HK4" s="71"/>
      <c r="HL4" s="71"/>
      <c r="HM4" s="45">
        <v>1.05</v>
      </c>
      <c r="HN4" s="71"/>
      <c r="HO4" s="71"/>
      <c r="HP4" s="44">
        <v>1.5</v>
      </c>
      <c r="HQ4" s="76"/>
      <c r="HR4" s="71"/>
      <c r="HS4" s="45">
        <v>0.67</v>
      </c>
      <c r="HT4" s="76"/>
      <c r="HU4" s="78"/>
      <c r="HV4" s="45" t="s">
        <v>12</v>
      </c>
      <c r="HW4" s="78"/>
      <c r="HX4" s="71"/>
      <c r="HY4" s="45">
        <v>0.12</v>
      </c>
      <c r="HZ4" s="71"/>
      <c r="IA4" s="71"/>
      <c r="IB4" s="45">
        <v>0.56999999999999995</v>
      </c>
      <c r="IC4" s="71"/>
      <c r="ID4" s="71"/>
      <c r="IE4" s="45" t="s">
        <v>12</v>
      </c>
      <c r="IF4" s="76"/>
      <c r="IG4" s="71"/>
      <c r="IH4" s="45">
        <v>0.67</v>
      </c>
      <c r="II4" s="76"/>
      <c r="IJ4" s="76"/>
      <c r="IK4" s="45" t="s">
        <v>12</v>
      </c>
      <c r="IL4" s="76"/>
      <c r="IM4" s="76"/>
      <c r="IN4" s="45">
        <v>1.32</v>
      </c>
      <c r="IO4" s="76"/>
      <c r="IP4" s="72"/>
      <c r="IQ4" s="49">
        <v>1.5</v>
      </c>
      <c r="IR4" s="74"/>
      <c r="IS4" s="72"/>
      <c r="IT4" s="45">
        <v>0.25</v>
      </c>
      <c r="IU4" s="74"/>
      <c r="IV4" s="72"/>
      <c r="IW4" s="107">
        <v>0.25</v>
      </c>
      <c r="IX4" s="74"/>
      <c r="IY4" s="100"/>
      <c r="IZ4" s="98">
        <v>1.25</v>
      </c>
      <c r="JA4" s="4"/>
      <c r="JB4" s="6"/>
      <c r="JC4" s="98">
        <v>1.25</v>
      </c>
      <c r="JD4" s="38"/>
    </row>
    <row r="5" spans="1:265" x14ac:dyDescent="0.2">
      <c r="A5" s="14" t="s">
        <v>1</v>
      </c>
      <c r="B5" s="53"/>
      <c r="C5" s="79"/>
      <c r="D5" s="75"/>
      <c r="E5" s="75"/>
      <c r="F5" s="75"/>
      <c r="G5" s="75"/>
      <c r="H5" s="75"/>
      <c r="I5" s="75"/>
      <c r="J5" s="75"/>
      <c r="K5" s="75"/>
      <c r="L5" s="74"/>
      <c r="M5" s="74"/>
      <c r="N5" s="74"/>
      <c r="O5" s="74"/>
      <c r="P5" s="75"/>
      <c r="Q5" s="75"/>
      <c r="R5" s="75"/>
      <c r="S5" s="75"/>
      <c r="T5" s="157"/>
      <c r="U5" s="157"/>
      <c r="V5" s="138">
        <v>21</v>
      </c>
      <c r="W5" s="151">
        <v>33</v>
      </c>
      <c r="X5" s="142">
        <v>10</v>
      </c>
      <c r="Y5" s="57"/>
      <c r="Z5" s="87">
        <v>9.99</v>
      </c>
      <c r="AA5" s="59">
        <v>13.95</v>
      </c>
      <c r="AB5" s="58">
        <v>2.59</v>
      </c>
      <c r="AC5" s="58">
        <v>1.88</v>
      </c>
      <c r="AD5" s="73">
        <v>6.99</v>
      </c>
      <c r="AE5" s="56">
        <v>1.66</v>
      </c>
      <c r="AF5" s="44">
        <v>9</v>
      </c>
      <c r="AG5" s="73">
        <v>1.88</v>
      </c>
      <c r="AH5" s="136">
        <v>0.83</v>
      </c>
      <c r="AI5" s="140">
        <v>2.02</v>
      </c>
      <c r="AJ5" s="61">
        <v>1.54</v>
      </c>
      <c r="AK5" s="61">
        <v>1.17</v>
      </c>
      <c r="AL5" s="61">
        <v>0.55000000000000004</v>
      </c>
      <c r="AM5" s="83">
        <v>9.33</v>
      </c>
      <c r="AN5" s="142">
        <v>2.5</v>
      </c>
      <c r="AO5" s="143">
        <v>4.5</v>
      </c>
      <c r="AP5" s="83">
        <v>1.29</v>
      </c>
      <c r="AQ5" s="138">
        <v>1.5</v>
      </c>
      <c r="AR5" s="138">
        <v>1.5</v>
      </c>
      <c r="AS5" s="64">
        <v>1.25</v>
      </c>
      <c r="AT5" s="56">
        <v>1.67</v>
      </c>
      <c r="AU5" s="49">
        <v>3</v>
      </c>
      <c r="AV5" s="56">
        <v>1.0900000000000001</v>
      </c>
      <c r="AW5" s="61">
        <v>0.83</v>
      </c>
      <c r="AX5" s="59">
        <v>1.81</v>
      </c>
      <c r="AY5" s="45">
        <v>1.33</v>
      </c>
      <c r="AZ5" s="56">
        <v>2.17</v>
      </c>
      <c r="BA5" s="56">
        <v>1.25</v>
      </c>
      <c r="BB5" s="81">
        <f t="shared" si="0"/>
        <v>2.25</v>
      </c>
      <c r="BC5" s="45">
        <v>4.16</v>
      </c>
      <c r="BD5" s="60">
        <v>1.5</v>
      </c>
      <c r="BE5" s="64">
        <v>1.25</v>
      </c>
      <c r="BF5" s="127">
        <v>1.83</v>
      </c>
      <c r="BG5" s="135">
        <f t="shared" ref="BG5:BG9" si="1">21.95/12</f>
        <v>1.8291666666666666</v>
      </c>
      <c r="BH5" s="60">
        <v>2.5</v>
      </c>
      <c r="BI5" s="127">
        <v>0.42</v>
      </c>
      <c r="BJ5" s="61">
        <v>0.83</v>
      </c>
      <c r="BK5" s="82">
        <v>0.08</v>
      </c>
      <c r="BL5" s="74"/>
      <c r="BM5" s="60">
        <v>1.9</v>
      </c>
      <c r="BN5" s="74"/>
      <c r="BO5" s="72"/>
      <c r="BP5" s="83">
        <v>1.83</v>
      </c>
      <c r="BQ5" s="74"/>
      <c r="BR5" s="72"/>
      <c r="BS5" s="84">
        <v>0.08</v>
      </c>
      <c r="BT5" s="74"/>
      <c r="BU5" s="72"/>
      <c r="BV5" s="60">
        <v>2.5</v>
      </c>
      <c r="BW5" s="74"/>
      <c r="BX5" s="72"/>
      <c r="BY5" s="140">
        <v>1.83</v>
      </c>
      <c r="BZ5" s="74"/>
      <c r="CA5" s="72"/>
      <c r="CB5" s="90">
        <v>2.5</v>
      </c>
      <c r="CC5" s="74"/>
      <c r="CD5" s="72"/>
      <c r="CE5" s="83">
        <v>1.83</v>
      </c>
      <c r="CF5" s="74"/>
      <c r="CG5" s="72"/>
      <c r="CH5" s="64">
        <v>1.67</v>
      </c>
      <c r="CI5" s="74"/>
      <c r="CJ5" s="72"/>
      <c r="CK5" s="61">
        <v>0.08</v>
      </c>
      <c r="CL5" s="74"/>
      <c r="CM5" s="72"/>
      <c r="CN5" s="85">
        <v>0.5</v>
      </c>
      <c r="CO5" s="74"/>
      <c r="CP5" s="72"/>
      <c r="CQ5" s="84">
        <v>0.83</v>
      </c>
      <c r="CR5" s="74"/>
      <c r="CS5" s="72"/>
      <c r="CT5" s="64">
        <v>0.08</v>
      </c>
      <c r="CU5" s="74"/>
      <c r="CV5" s="72"/>
      <c r="CW5" s="69">
        <v>0.83</v>
      </c>
      <c r="CX5" s="74"/>
      <c r="CY5" s="72"/>
      <c r="CZ5" s="128">
        <v>1.33</v>
      </c>
      <c r="DA5" s="74"/>
      <c r="DB5" s="72"/>
      <c r="DC5" s="56">
        <v>0.08</v>
      </c>
      <c r="DD5" s="74"/>
      <c r="DE5" s="72"/>
      <c r="DF5" s="49">
        <v>0.1</v>
      </c>
      <c r="DG5" s="74"/>
      <c r="DH5" s="72"/>
      <c r="DI5" s="45">
        <v>1.08</v>
      </c>
      <c r="DJ5" s="74"/>
      <c r="DK5" s="72"/>
      <c r="DL5" s="45" t="s">
        <v>12</v>
      </c>
      <c r="DM5" s="74"/>
      <c r="DN5" s="71"/>
      <c r="DO5" s="45" t="s">
        <v>12</v>
      </c>
      <c r="DP5" s="71"/>
      <c r="DQ5" s="71"/>
      <c r="DR5" s="73">
        <v>0.75</v>
      </c>
      <c r="DS5" s="71"/>
      <c r="DT5" s="71"/>
      <c r="DU5" s="45" t="s">
        <v>12</v>
      </c>
      <c r="DV5" s="71"/>
      <c r="DW5" s="71"/>
      <c r="DX5" s="86">
        <v>0.83</v>
      </c>
      <c r="DY5" s="71"/>
      <c r="DZ5" s="71"/>
      <c r="EA5" s="44">
        <v>2</v>
      </c>
      <c r="EB5" s="71"/>
      <c r="EC5" s="71"/>
      <c r="ED5" s="73">
        <v>0.41</v>
      </c>
      <c r="EE5" s="71"/>
      <c r="EF5" s="71"/>
      <c r="EG5" s="45">
        <v>0.57999999999999996</v>
      </c>
      <c r="EH5" s="71"/>
      <c r="EI5" s="71"/>
      <c r="EJ5" s="45">
        <v>0.33</v>
      </c>
      <c r="EK5" s="71"/>
      <c r="EL5" s="71"/>
      <c r="EM5" s="45">
        <v>0.83</v>
      </c>
      <c r="EN5" s="71"/>
      <c r="EO5" s="71"/>
      <c r="EP5" s="73">
        <v>1.33</v>
      </c>
      <c r="EQ5" s="71"/>
      <c r="ER5" s="71"/>
      <c r="ES5" s="45" t="s">
        <v>12</v>
      </c>
      <c r="ET5" s="71"/>
      <c r="EU5" s="71"/>
      <c r="EV5" s="45">
        <v>1.1399999999999999</v>
      </c>
      <c r="EW5" s="71"/>
      <c r="EX5" s="71"/>
      <c r="EY5" s="45">
        <v>0.12</v>
      </c>
      <c r="EZ5" s="71"/>
      <c r="FA5" s="71"/>
      <c r="FB5" s="49">
        <v>0.42</v>
      </c>
      <c r="FC5" s="71"/>
      <c r="FD5" s="71"/>
      <c r="FE5" s="45">
        <v>0.12</v>
      </c>
      <c r="FF5" s="71"/>
      <c r="FG5" s="71"/>
      <c r="FH5" s="45" t="s">
        <v>12</v>
      </c>
      <c r="FI5" s="71"/>
      <c r="FJ5" s="77"/>
      <c r="FK5" s="44">
        <v>2.4900000000000002</v>
      </c>
      <c r="FL5" s="78"/>
      <c r="FM5" s="71"/>
      <c r="FN5" s="45">
        <v>0.79</v>
      </c>
      <c r="FO5" s="71"/>
      <c r="FP5" s="71"/>
      <c r="FQ5" s="45">
        <v>0.67</v>
      </c>
      <c r="FR5" s="71"/>
      <c r="FS5" s="71"/>
      <c r="FT5" s="45">
        <v>0.12</v>
      </c>
      <c r="FU5" s="71"/>
      <c r="FV5" s="71"/>
      <c r="FW5" s="45">
        <v>0.33</v>
      </c>
      <c r="FX5" s="71"/>
      <c r="FY5" s="77"/>
      <c r="FZ5" s="45">
        <v>0.83</v>
      </c>
      <c r="GA5" s="78"/>
      <c r="GB5" s="71"/>
      <c r="GC5" s="45">
        <v>0.33</v>
      </c>
      <c r="GD5" s="71"/>
      <c r="GE5" s="71"/>
      <c r="GF5" s="45">
        <v>0.33</v>
      </c>
      <c r="GG5" s="71"/>
      <c r="GH5" s="71"/>
      <c r="GI5" s="44">
        <v>2</v>
      </c>
      <c r="GJ5" s="71"/>
      <c r="GK5" s="71"/>
      <c r="GL5" s="45">
        <v>0.12</v>
      </c>
      <c r="GM5" s="71"/>
      <c r="GN5" s="71"/>
      <c r="GO5" s="45">
        <v>1.08</v>
      </c>
      <c r="GP5" s="71"/>
      <c r="GQ5" s="71"/>
      <c r="GR5" s="45">
        <v>1.08</v>
      </c>
      <c r="GS5" s="71"/>
      <c r="GT5" s="71"/>
      <c r="GU5" s="45">
        <v>0.12</v>
      </c>
      <c r="GV5" s="71"/>
      <c r="GW5" s="71"/>
      <c r="GX5" s="49">
        <v>1.99</v>
      </c>
      <c r="GY5" s="71"/>
      <c r="GZ5" s="71"/>
      <c r="HA5" s="45">
        <v>0.25</v>
      </c>
      <c r="HB5" s="71"/>
      <c r="HC5" s="71"/>
      <c r="HD5" s="45" t="s">
        <v>12</v>
      </c>
      <c r="HE5" s="71"/>
      <c r="HF5" s="71"/>
      <c r="HG5" s="45" t="s">
        <v>12</v>
      </c>
      <c r="HH5" s="71"/>
      <c r="HI5" s="71"/>
      <c r="HJ5" s="45" t="s">
        <v>12</v>
      </c>
      <c r="HK5" s="71"/>
      <c r="HL5" s="71"/>
      <c r="HM5" s="45">
        <v>0.12</v>
      </c>
      <c r="HN5" s="71"/>
      <c r="HO5" s="71"/>
      <c r="HP5" s="45" t="s">
        <v>12</v>
      </c>
      <c r="HQ5" s="76"/>
      <c r="HR5" s="71"/>
      <c r="HS5" s="45">
        <v>0.12</v>
      </c>
      <c r="HT5" s="76"/>
      <c r="HU5" s="78"/>
      <c r="HV5" s="45" t="s">
        <v>12</v>
      </c>
      <c r="HW5" s="78"/>
      <c r="HX5" s="71"/>
      <c r="HY5" s="45">
        <v>0.12</v>
      </c>
      <c r="HZ5" s="71"/>
      <c r="IA5" s="71"/>
      <c r="IB5" s="45">
        <v>0.56999999999999995</v>
      </c>
      <c r="IC5" s="71"/>
      <c r="ID5" s="71"/>
      <c r="IE5" s="45" t="s">
        <v>12</v>
      </c>
      <c r="IF5" s="76"/>
      <c r="IG5" s="71"/>
      <c r="IH5" s="45">
        <v>0.67</v>
      </c>
      <c r="II5" s="76"/>
      <c r="IJ5" s="76"/>
      <c r="IK5" s="45">
        <v>0.12</v>
      </c>
      <c r="IL5" s="76">
        <v>9</v>
      </c>
      <c r="IM5" s="76"/>
      <c r="IN5" s="45">
        <v>1.32</v>
      </c>
      <c r="IO5" s="76"/>
      <c r="IP5" s="72"/>
      <c r="IQ5" s="45">
        <v>0.12</v>
      </c>
      <c r="IR5" s="74"/>
      <c r="IS5" s="72"/>
      <c r="IT5" s="45" t="s">
        <v>12</v>
      </c>
      <c r="IU5" s="74"/>
      <c r="IV5" s="72"/>
      <c r="IW5" s="107">
        <v>1.65</v>
      </c>
      <c r="IX5" s="74"/>
      <c r="IY5" s="100"/>
      <c r="IZ5" s="99">
        <v>1.25</v>
      </c>
      <c r="JA5" s="4"/>
      <c r="JB5" s="6"/>
      <c r="JC5" s="112">
        <v>1.25</v>
      </c>
      <c r="JD5" s="37"/>
    </row>
    <row r="6" spans="1:265" ht="12.75" thickBot="1" x14ac:dyDescent="0.25">
      <c r="A6" s="14" t="s">
        <v>2</v>
      </c>
      <c r="B6" s="53"/>
      <c r="C6" s="79"/>
      <c r="D6" s="75"/>
      <c r="E6" s="75"/>
      <c r="F6" s="75"/>
      <c r="G6" s="75"/>
      <c r="H6" s="75"/>
      <c r="I6" s="75"/>
      <c r="J6" s="75"/>
      <c r="K6" s="75"/>
      <c r="L6" s="74"/>
      <c r="M6" s="74"/>
      <c r="N6" s="74"/>
      <c r="O6" s="74"/>
      <c r="P6" s="75"/>
      <c r="Q6" s="75"/>
      <c r="R6" s="75"/>
      <c r="S6" s="74"/>
      <c r="T6" s="74"/>
      <c r="U6" s="157"/>
      <c r="V6" s="75"/>
      <c r="W6" s="148"/>
      <c r="X6" s="167">
        <v>15</v>
      </c>
      <c r="Y6" s="57"/>
      <c r="Z6" s="87">
        <v>9.99</v>
      </c>
      <c r="AA6" s="87">
        <v>0.99</v>
      </c>
      <c r="AB6" s="58">
        <v>2.59</v>
      </c>
      <c r="AC6" s="58">
        <v>1.88</v>
      </c>
      <c r="AD6" s="73">
        <v>7.49</v>
      </c>
      <c r="AE6" s="56">
        <v>1.66</v>
      </c>
      <c r="AF6" s="128">
        <v>4.63</v>
      </c>
      <c r="AG6" s="49">
        <v>6.5</v>
      </c>
      <c r="AH6" s="44">
        <v>0.83</v>
      </c>
      <c r="AI6" s="140">
        <v>2.02</v>
      </c>
      <c r="AJ6" s="61">
        <v>1.54</v>
      </c>
      <c r="AK6" s="61">
        <v>1.17</v>
      </c>
      <c r="AL6" s="127">
        <v>0.55000000000000004</v>
      </c>
      <c r="AM6" s="143">
        <v>3</v>
      </c>
      <c r="AN6" s="142">
        <v>2.5</v>
      </c>
      <c r="AO6" s="143">
        <v>0.83</v>
      </c>
      <c r="AP6" s="83">
        <v>1.29</v>
      </c>
      <c r="AQ6" s="49">
        <v>1.5</v>
      </c>
      <c r="AR6" s="138">
        <v>1.5</v>
      </c>
      <c r="AS6" s="64">
        <v>1.25</v>
      </c>
      <c r="AT6" s="56">
        <v>1.67</v>
      </c>
      <c r="AU6" s="56">
        <v>1.36</v>
      </c>
      <c r="AV6" s="56">
        <v>1.0900000000000001</v>
      </c>
      <c r="AW6" s="61">
        <v>0.83</v>
      </c>
      <c r="AX6" s="59">
        <v>1.81</v>
      </c>
      <c r="AY6" s="45">
        <v>1.33</v>
      </c>
      <c r="AZ6" s="56">
        <v>2.17</v>
      </c>
      <c r="BA6" s="56">
        <v>1.25</v>
      </c>
      <c r="BB6" s="81">
        <f t="shared" si="0"/>
        <v>2.25</v>
      </c>
      <c r="BC6" s="45">
        <v>4.16</v>
      </c>
      <c r="BD6" s="60">
        <v>1.5</v>
      </c>
      <c r="BE6" s="64">
        <v>1.25</v>
      </c>
      <c r="BF6" s="61">
        <v>1.83</v>
      </c>
      <c r="BG6" s="135">
        <f t="shared" si="1"/>
        <v>1.8291666666666666</v>
      </c>
      <c r="BH6" s="60">
        <v>2.5</v>
      </c>
      <c r="BI6" s="127">
        <v>0.42</v>
      </c>
      <c r="BJ6" s="140">
        <v>0.83</v>
      </c>
      <c r="BK6" s="61">
        <v>0.08</v>
      </c>
      <c r="BL6" s="74"/>
      <c r="BM6" s="60">
        <v>1.9</v>
      </c>
      <c r="BN6" s="74"/>
      <c r="BO6" s="72"/>
      <c r="BP6" s="83">
        <v>1.83</v>
      </c>
      <c r="BQ6" s="74"/>
      <c r="BR6" s="72"/>
      <c r="BS6" s="83">
        <v>0.08</v>
      </c>
      <c r="BT6" s="74"/>
      <c r="BU6" s="72"/>
      <c r="BV6" s="60">
        <v>2.5</v>
      </c>
      <c r="BW6" s="74"/>
      <c r="BX6" s="72"/>
      <c r="BY6" s="84">
        <v>1.67</v>
      </c>
      <c r="BZ6" s="74"/>
      <c r="CA6" s="72"/>
      <c r="CB6" s="84">
        <v>1.83</v>
      </c>
      <c r="CC6" s="74"/>
      <c r="CD6" s="72"/>
      <c r="CE6" s="83">
        <v>1.83</v>
      </c>
      <c r="CF6" s="74"/>
      <c r="CG6" s="72"/>
      <c r="CH6" s="64">
        <v>1.67</v>
      </c>
      <c r="CI6" s="74"/>
      <c r="CJ6" s="72"/>
      <c r="CK6" s="61">
        <v>0.08</v>
      </c>
      <c r="CL6" s="74"/>
      <c r="CM6" s="72"/>
      <c r="CN6" s="85">
        <v>0.5</v>
      </c>
      <c r="CO6" s="74"/>
      <c r="CP6" s="72"/>
      <c r="CQ6" s="84">
        <v>0.83</v>
      </c>
      <c r="CR6" s="74"/>
      <c r="CS6" s="72"/>
      <c r="CT6" s="64">
        <v>0.08</v>
      </c>
      <c r="CU6" s="74"/>
      <c r="CV6" s="72"/>
      <c r="CW6" s="69">
        <v>0.83</v>
      </c>
      <c r="CX6" s="74"/>
      <c r="CY6" s="72"/>
      <c r="CZ6" s="56">
        <v>1.33</v>
      </c>
      <c r="DA6" s="74"/>
      <c r="DB6" s="72"/>
      <c r="DC6" s="56">
        <v>0.08</v>
      </c>
      <c r="DD6" s="74"/>
      <c r="DE6" s="72"/>
      <c r="DF6" s="59">
        <v>0.1</v>
      </c>
      <c r="DG6" s="74"/>
      <c r="DH6" s="72"/>
      <c r="DI6" s="73">
        <v>1.08</v>
      </c>
      <c r="DJ6" s="74"/>
      <c r="DK6" s="72"/>
      <c r="DL6" s="45">
        <v>0.75</v>
      </c>
      <c r="DM6" s="74"/>
      <c r="DN6" s="71"/>
      <c r="DO6" s="45" t="s">
        <v>12</v>
      </c>
      <c r="DP6" s="71"/>
      <c r="DQ6" s="71"/>
      <c r="DR6" s="45">
        <v>0.67</v>
      </c>
      <c r="DS6" s="71"/>
      <c r="DT6" s="71"/>
      <c r="DU6" s="45" t="s">
        <v>12</v>
      </c>
      <c r="DV6" s="71"/>
      <c r="DW6" s="71"/>
      <c r="DX6" s="81">
        <v>0.12</v>
      </c>
      <c r="DY6" s="71"/>
      <c r="DZ6" s="71"/>
      <c r="EA6" s="44">
        <v>2</v>
      </c>
      <c r="EB6" s="71"/>
      <c r="EC6" s="71"/>
      <c r="ED6" s="73">
        <v>0.41</v>
      </c>
      <c r="EE6" s="71"/>
      <c r="EF6" s="71"/>
      <c r="EG6" s="45">
        <v>0.57999999999999996</v>
      </c>
      <c r="EH6" s="71"/>
      <c r="EI6" s="71"/>
      <c r="EJ6" s="45">
        <v>0.33</v>
      </c>
      <c r="EK6" s="71"/>
      <c r="EL6" s="71"/>
      <c r="EM6" s="45">
        <v>0.83</v>
      </c>
      <c r="EN6" s="71"/>
      <c r="EO6" s="71"/>
      <c r="EP6" s="73">
        <v>1.33</v>
      </c>
      <c r="EQ6" s="71"/>
      <c r="ER6" s="71"/>
      <c r="ES6" s="136" t="s">
        <v>12</v>
      </c>
      <c r="ET6" s="71"/>
      <c r="EU6" s="71"/>
      <c r="EV6" s="45">
        <v>1.1399999999999999</v>
      </c>
      <c r="EW6" s="71"/>
      <c r="EX6" s="71"/>
      <c r="EY6" s="45">
        <v>0.12</v>
      </c>
      <c r="EZ6" s="71"/>
      <c r="FA6" s="71"/>
      <c r="FB6" s="49">
        <v>0.42</v>
      </c>
      <c r="FC6" s="71"/>
      <c r="FD6" s="71"/>
      <c r="FE6" s="45">
        <v>0.12</v>
      </c>
      <c r="FF6" s="71"/>
      <c r="FG6" s="71"/>
      <c r="FH6" s="49">
        <v>0.1</v>
      </c>
      <c r="FI6" s="71"/>
      <c r="FJ6" s="77"/>
      <c r="FK6" s="45">
        <v>0.49</v>
      </c>
      <c r="FL6" s="78"/>
      <c r="FM6" s="71"/>
      <c r="FN6" s="45">
        <v>0.79</v>
      </c>
      <c r="FO6" s="71"/>
      <c r="FP6" s="71"/>
      <c r="FQ6" s="45">
        <v>0.67</v>
      </c>
      <c r="FR6" s="71"/>
      <c r="FS6" s="71"/>
      <c r="FT6" s="45">
        <v>0.12</v>
      </c>
      <c r="FU6" s="71"/>
      <c r="FV6" s="71"/>
      <c r="FW6" s="45">
        <v>0.33</v>
      </c>
      <c r="FX6" s="71"/>
      <c r="FY6" s="77"/>
      <c r="FZ6" s="45">
        <v>0.83</v>
      </c>
      <c r="GA6" s="78"/>
      <c r="GB6" s="71"/>
      <c r="GC6" s="45">
        <v>0.33</v>
      </c>
      <c r="GD6" s="71"/>
      <c r="GE6" s="71"/>
      <c r="GF6" s="45">
        <v>0.33</v>
      </c>
      <c r="GG6" s="71"/>
      <c r="GH6" s="71"/>
      <c r="GI6" s="44">
        <v>0.33</v>
      </c>
      <c r="GJ6" s="71"/>
      <c r="GK6" s="71"/>
      <c r="GL6" s="45">
        <v>0.12</v>
      </c>
      <c r="GM6" s="71"/>
      <c r="GN6" s="71"/>
      <c r="GO6" s="44">
        <v>2</v>
      </c>
      <c r="GP6" s="71"/>
      <c r="GQ6" s="71"/>
      <c r="GR6" s="45">
        <v>1.08</v>
      </c>
      <c r="GS6" s="71"/>
      <c r="GT6" s="71"/>
      <c r="GU6" s="44">
        <v>0.1</v>
      </c>
      <c r="GV6" s="71"/>
      <c r="GW6" s="71"/>
      <c r="GX6" s="44">
        <v>0.5</v>
      </c>
      <c r="GY6" s="71"/>
      <c r="GZ6" s="71"/>
      <c r="HA6" s="45">
        <v>0.25</v>
      </c>
      <c r="HB6" s="71"/>
      <c r="HC6" s="71"/>
      <c r="HD6" s="45" t="s">
        <v>12</v>
      </c>
      <c r="HE6" s="71"/>
      <c r="HF6" s="71"/>
      <c r="HG6" s="45" t="s">
        <v>12</v>
      </c>
      <c r="HH6" s="71"/>
      <c r="HI6" s="71"/>
      <c r="HJ6" s="45" t="s">
        <v>12</v>
      </c>
      <c r="HK6" s="71"/>
      <c r="HL6" s="71"/>
      <c r="HM6" s="45">
        <v>1.05</v>
      </c>
      <c r="HN6" s="71"/>
      <c r="HO6" s="71"/>
      <c r="HP6" s="45" t="s">
        <v>12</v>
      </c>
      <c r="HQ6" s="76"/>
      <c r="HR6" s="71"/>
      <c r="HS6" s="45">
        <v>0.67</v>
      </c>
      <c r="HT6" s="76"/>
      <c r="HU6" s="78"/>
      <c r="HV6" s="45">
        <v>0.12</v>
      </c>
      <c r="HW6" s="78"/>
      <c r="HX6" s="71"/>
      <c r="HY6" s="45">
        <v>0.12</v>
      </c>
      <c r="HZ6" s="71"/>
      <c r="IA6" s="71"/>
      <c r="IB6" s="45">
        <v>0.56999999999999995</v>
      </c>
      <c r="IC6" s="71"/>
      <c r="ID6" s="71"/>
      <c r="IE6" s="45" t="s">
        <v>12</v>
      </c>
      <c r="IF6" s="76"/>
      <c r="IG6" s="71"/>
      <c r="IH6" s="45">
        <v>0.12</v>
      </c>
      <c r="II6" s="76"/>
      <c r="IJ6" s="76"/>
      <c r="IK6" s="45" t="s">
        <v>12</v>
      </c>
      <c r="IL6" s="76"/>
      <c r="IM6" s="76"/>
      <c r="IN6" s="45">
        <v>1.32</v>
      </c>
      <c r="IO6" s="76"/>
      <c r="IP6" s="72"/>
      <c r="IQ6" s="45" t="s">
        <v>12</v>
      </c>
      <c r="IR6" s="74"/>
      <c r="IS6" s="72"/>
      <c r="IT6" s="45" t="s">
        <v>12</v>
      </c>
      <c r="IU6" s="74"/>
      <c r="IV6" s="72"/>
      <c r="IW6" s="105">
        <v>0.25</v>
      </c>
      <c r="IX6" s="74"/>
      <c r="IY6" s="100"/>
      <c r="IZ6" s="99">
        <v>1.25</v>
      </c>
      <c r="JA6" s="4"/>
      <c r="JB6" s="6"/>
      <c r="JC6" s="162">
        <v>1.25</v>
      </c>
      <c r="JD6" s="37"/>
    </row>
    <row r="7" spans="1:265" ht="12.75" thickBot="1" x14ac:dyDescent="0.25">
      <c r="A7" s="14" t="s">
        <v>3</v>
      </c>
      <c r="B7" s="53"/>
      <c r="C7" s="79"/>
      <c r="D7" s="75"/>
      <c r="E7" s="75"/>
      <c r="F7" s="75"/>
      <c r="G7" s="75"/>
      <c r="H7" s="75"/>
      <c r="I7" s="74"/>
      <c r="J7" s="75"/>
      <c r="K7" s="75"/>
      <c r="L7" s="74"/>
      <c r="M7" s="74"/>
      <c r="N7" s="74"/>
      <c r="O7" s="74"/>
      <c r="P7" s="75"/>
      <c r="Q7" s="75"/>
      <c r="R7" s="75"/>
      <c r="S7" s="75"/>
      <c r="T7" s="75"/>
      <c r="U7" s="157"/>
      <c r="V7" s="75"/>
      <c r="W7" s="158"/>
      <c r="X7" s="62"/>
      <c r="Y7" s="136">
        <v>14.59</v>
      </c>
      <c r="Z7" s="149">
        <v>4.99</v>
      </c>
      <c r="AA7" s="57"/>
      <c r="AB7" s="128">
        <v>2.59</v>
      </c>
      <c r="AC7" s="88">
        <v>3.99</v>
      </c>
      <c r="AD7" s="136">
        <v>3.99</v>
      </c>
      <c r="AE7" s="56">
        <v>1.66</v>
      </c>
      <c r="AF7" s="128">
        <v>4.63</v>
      </c>
      <c r="AG7" s="45">
        <v>1.88</v>
      </c>
      <c r="AH7" s="73">
        <v>0.83</v>
      </c>
      <c r="AI7" s="140">
        <v>2.02</v>
      </c>
      <c r="AJ7" s="61">
        <v>1.54</v>
      </c>
      <c r="AK7" s="61">
        <v>1.17</v>
      </c>
      <c r="AL7" s="61">
        <v>0.55000000000000004</v>
      </c>
      <c r="AM7" s="83">
        <v>9.33</v>
      </c>
      <c r="AN7" s="60">
        <v>2.5</v>
      </c>
      <c r="AO7" s="131">
        <v>4.5</v>
      </c>
      <c r="AP7" s="83">
        <v>1.29</v>
      </c>
      <c r="AQ7" s="89">
        <v>1.5</v>
      </c>
      <c r="AR7" s="49">
        <v>1.5</v>
      </c>
      <c r="AS7" s="64">
        <v>1.25</v>
      </c>
      <c r="AT7" s="56">
        <v>1.67</v>
      </c>
      <c r="AU7" s="49">
        <v>3</v>
      </c>
      <c r="AV7" s="56">
        <v>1.0900000000000001</v>
      </c>
      <c r="AW7" s="127">
        <v>0.83</v>
      </c>
      <c r="AX7" s="59">
        <v>1.81</v>
      </c>
      <c r="AY7" s="73">
        <v>1.33</v>
      </c>
      <c r="AZ7" s="56">
        <v>2.17</v>
      </c>
      <c r="BA7" s="56">
        <v>1.25</v>
      </c>
      <c r="BB7" s="81">
        <f t="shared" si="0"/>
        <v>2.25</v>
      </c>
      <c r="BC7" s="45">
        <v>4.16</v>
      </c>
      <c r="BD7" s="60">
        <v>1.5</v>
      </c>
      <c r="BE7" s="61">
        <v>1.25</v>
      </c>
      <c r="BF7" s="127">
        <v>4.99</v>
      </c>
      <c r="BG7" s="135">
        <f t="shared" si="1"/>
        <v>1.8291666666666666</v>
      </c>
      <c r="BH7" s="60">
        <v>2.5</v>
      </c>
      <c r="BI7" s="127">
        <v>0.42</v>
      </c>
      <c r="BJ7" s="127">
        <v>0.83</v>
      </c>
      <c r="BK7" s="61">
        <v>0.08</v>
      </c>
      <c r="BL7" s="74"/>
      <c r="BM7" s="60">
        <v>1.9</v>
      </c>
      <c r="BN7" s="74"/>
      <c r="BO7" s="72"/>
      <c r="BP7" s="83">
        <v>1.83</v>
      </c>
      <c r="BQ7" s="74"/>
      <c r="BR7" s="72"/>
      <c r="BS7" s="83">
        <v>0.08</v>
      </c>
      <c r="BT7" s="74"/>
      <c r="BU7" s="72"/>
      <c r="BV7" s="60">
        <v>2.5</v>
      </c>
      <c r="BW7" s="74"/>
      <c r="BX7" s="72"/>
      <c r="BY7" s="84">
        <v>1.67</v>
      </c>
      <c r="BZ7" s="74"/>
      <c r="CA7" s="72"/>
      <c r="CB7" s="90">
        <v>2.5</v>
      </c>
      <c r="CC7" s="74"/>
      <c r="CD7" s="72"/>
      <c r="CE7" s="84">
        <v>1.83</v>
      </c>
      <c r="CF7" s="74"/>
      <c r="CG7" s="72"/>
      <c r="CH7" s="61">
        <v>1.67</v>
      </c>
      <c r="CI7" s="74"/>
      <c r="CJ7" s="72"/>
      <c r="CK7" s="61">
        <v>0.08</v>
      </c>
      <c r="CL7" s="74"/>
      <c r="CM7" s="72"/>
      <c r="CN7" s="85">
        <v>0.5</v>
      </c>
      <c r="CO7" s="74"/>
      <c r="CP7" s="72"/>
      <c r="CQ7" s="84">
        <v>0.83</v>
      </c>
      <c r="CR7" s="74"/>
      <c r="CS7" s="72"/>
      <c r="CT7" s="64">
        <v>0.08</v>
      </c>
      <c r="CU7" s="74"/>
      <c r="CV7" s="72"/>
      <c r="CW7" s="69">
        <v>0.83</v>
      </c>
      <c r="CX7" s="74"/>
      <c r="CY7" s="72"/>
      <c r="CZ7" s="56">
        <v>1.33</v>
      </c>
      <c r="DA7" s="74"/>
      <c r="DB7" s="72"/>
      <c r="DC7" s="56">
        <v>0.08</v>
      </c>
      <c r="DD7" s="74"/>
      <c r="DE7" s="72"/>
      <c r="DF7" s="49">
        <v>0.1</v>
      </c>
      <c r="DG7" s="74"/>
      <c r="DH7" s="72"/>
      <c r="DI7" s="45">
        <v>1.08</v>
      </c>
      <c r="DJ7" s="74"/>
      <c r="DK7" s="72"/>
      <c r="DL7" s="45" t="s">
        <v>12</v>
      </c>
      <c r="DM7" s="74"/>
      <c r="DN7" s="71"/>
      <c r="DO7" s="44">
        <v>3</v>
      </c>
      <c r="DP7" s="71"/>
      <c r="DQ7" s="71"/>
      <c r="DR7" s="45">
        <v>0.67</v>
      </c>
      <c r="DS7" s="71"/>
      <c r="DT7" s="71"/>
      <c r="DU7" s="45" t="s">
        <v>12</v>
      </c>
      <c r="DV7" s="71"/>
      <c r="DW7" s="71"/>
      <c r="DX7" s="81">
        <v>0.83</v>
      </c>
      <c r="DY7" s="71"/>
      <c r="DZ7" s="71"/>
      <c r="EA7" s="44">
        <v>0.12</v>
      </c>
      <c r="EB7" s="71"/>
      <c r="EC7" s="71"/>
      <c r="ED7" s="73">
        <v>0.41</v>
      </c>
      <c r="EE7" s="71"/>
      <c r="EF7" s="71"/>
      <c r="EG7" s="45">
        <v>0.57999999999999996</v>
      </c>
      <c r="EH7" s="71"/>
      <c r="EI7" s="71"/>
      <c r="EJ7" s="45">
        <v>0.33</v>
      </c>
      <c r="EK7" s="71"/>
      <c r="EL7" s="71"/>
      <c r="EM7" s="45">
        <v>0.83</v>
      </c>
      <c r="EN7" s="71"/>
      <c r="EO7" s="71"/>
      <c r="EP7" s="45">
        <v>1.33</v>
      </c>
      <c r="EQ7" s="71"/>
      <c r="ER7" s="71"/>
      <c r="ES7" s="45" t="s">
        <v>12</v>
      </c>
      <c r="ET7" s="71"/>
      <c r="EU7" s="71"/>
      <c r="EV7" s="45">
        <v>1.1399999999999999</v>
      </c>
      <c r="EW7" s="71"/>
      <c r="EX7" s="71"/>
      <c r="EY7" s="45">
        <v>0.12</v>
      </c>
      <c r="EZ7" s="71"/>
      <c r="FA7" s="71"/>
      <c r="FB7" s="73">
        <v>0.12</v>
      </c>
      <c r="FC7" s="71"/>
      <c r="FD7" s="71"/>
      <c r="FE7" s="45">
        <v>0.12</v>
      </c>
      <c r="FF7" s="71"/>
      <c r="FG7" s="71"/>
      <c r="FH7" s="45" t="s">
        <v>12</v>
      </c>
      <c r="FI7" s="71"/>
      <c r="FJ7" s="77"/>
      <c r="FK7" s="45">
        <v>0.49</v>
      </c>
      <c r="FL7" s="78"/>
      <c r="FM7" s="71"/>
      <c r="FN7" s="45">
        <v>0.79</v>
      </c>
      <c r="FO7" s="71"/>
      <c r="FP7" s="71"/>
      <c r="FQ7" s="45">
        <v>0.67</v>
      </c>
      <c r="FR7" s="71"/>
      <c r="FS7" s="71"/>
      <c r="FT7" s="45">
        <v>0.12</v>
      </c>
      <c r="FU7" s="71"/>
      <c r="FV7" s="71"/>
      <c r="FW7" s="45">
        <v>0.33</v>
      </c>
      <c r="FX7" s="71"/>
      <c r="FY7" s="77"/>
      <c r="FZ7" s="45">
        <v>0.83</v>
      </c>
      <c r="GA7" s="78"/>
      <c r="GB7" s="71"/>
      <c r="GC7" s="45">
        <v>0.33</v>
      </c>
      <c r="GD7" s="71"/>
      <c r="GE7" s="71"/>
      <c r="GF7" s="45">
        <v>0.33</v>
      </c>
      <c r="GG7" s="71"/>
      <c r="GH7" s="71"/>
      <c r="GI7" s="44">
        <v>0.33</v>
      </c>
      <c r="GJ7" s="71"/>
      <c r="GK7" s="71"/>
      <c r="GL7" s="45">
        <v>0.12</v>
      </c>
      <c r="GM7" s="71"/>
      <c r="GN7" s="71"/>
      <c r="GO7" s="44">
        <v>1.08</v>
      </c>
      <c r="GP7" s="71"/>
      <c r="GQ7" s="71"/>
      <c r="GR7" s="45">
        <v>1.08</v>
      </c>
      <c r="GS7" s="71"/>
      <c r="GT7" s="71"/>
      <c r="GU7" s="45" t="s">
        <v>12</v>
      </c>
      <c r="GV7" s="71"/>
      <c r="GW7" s="71"/>
      <c r="GX7" s="45">
        <v>0.62</v>
      </c>
      <c r="GY7" s="71"/>
      <c r="GZ7" s="71"/>
      <c r="HA7" s="45">
        <v>0.25</v>
      </c>
      <c r="HB7" s="71"/>
      <c r="HC7" s="71"/>
      <c r="HD7" s="109">
        <v>0.1</v>
      </c>
      <c r="HE7" s="71"/>
      <c r="HF7" s="71"/>
      <c r="HG7" s="45">
        <v>1.49</v>
      </c>
      <c r="HH7" s="71"/>
      <c r="HI7" s="71"/>
      <c r="HJ7" s="73">
        <v>0.25</v>
      </c>
      <c r="HK7" s="71"/>
      <c r="HL7" s="71"/>
      <c r="HM7" s="45">
        <v>0.67</v>
      </c>
      <c r="HN7" s="71"/>
      <c r="HO7" s="71"/>
      <c r="HP7" s="45" t="s">
        <v>12</v>
      </c>
      <c r="HQ7" s="76"/>
      <c r="HR7" s="71"/>
      <c r="HS7" s="45">
        <v>0.67</v>
      </c>
      <c r="HT7" s="76"/>
      <c r="HU7" s="78"/>
      <c r="HV7" s="45">
        <v>0.25</v>
      </c>
      <c r="HW7" s="78"/>
      <c r="HX7" s="71"/>
      <c r="HY7" s="45">
        <v>0.25</v>
      </c>
      <c r="HZ7" s="71"/>
      <c r="IA7" s="71"/>
      <c r="IB7" s="45">
        <v>0.56999999999999995</v>
      </c>
      <c r="IC7" s="71"/>
      <c r="ID7" s="71"/>
      <c r="IE7" s="44">
        <v>1</v>
      </c>
      <c r="IF7" s="76"/>
      <c r="IG7" s="71"/>
      <c r="IH7" s="45">
        <v>0.67</v>
      </c>
      <c r="II7" s="76"/>
      <c r="IJ7" s="76"/>
      <c r="IK7" s="45" t="s">
        <v>12</v>
      </c>
      <c r="IL7" s="76"/>
      <c r="IM7" s="76"/>
      <c r="IN7" s="45">
        <v>1.32</v>
      </c>
      <c r="IO7" s="76"/>
      <c r="IP7" s="72"/>
      <c r="IQ7" s="45">
        <v>0.25</v>
      </c>
      <c r="IR7" s="74"/>
      <c r="IS7" s="72"/>
      <c r="IT7" s="44">
        <v>1</v>
      </c>
      <c r="IU7" s="74"/>
      <c r="IV7" s="72"/>
      <c r="IW7" s="105">
        <v>0.25</v>
      </c>
      <c r="IX7" s="74"/>
      <c r="IY7" s="100"/>
      <c r="IZ7" s="99">
        <v>1.25</v>
      </c>
      <c r="JA7" s="4"/>
      <c r="JB7" s="101"/>
      <c r="JC7" s="164">
        <v>1.25</v>
      </c>
      <c r="JD7" s="160"/>
    </row>
    <row r="8" spans="1:265" x14ac:dyDescent="0.2">
      <c r="A8" s="14" t="s">
        <v>4</v>
      </c>
      <c r="B8" s="53"/>
      <c r="C8" s="79"/>
      <c r="D8" s="75"/>
      <c r="E8" s="75"/>
      <c r="F8" s="75"/>
      <c r="G8" s="75"/>
      <c r="H8" s="75"/>
      <c r="I8" s="75"/>
      <c r="J8" s="75"/>
      <c r="K8" s="75"/>
      <c r="L8" s="74"/>
      <c r="M8" s="74"/>
      <c r="N8" s="74"/>
      <c r="O8" s="74"/>
      <c r="P8" s="75"/>
      <c r="Q8" s="75"/>
      <c r="R8" s="75"/>
      <c r="S8" s="75"/>
      <c r="T8" s="74"/>
      <c r="U8" s="75"/>
      <c r="V8" s="57"/>
      <c r="W8" s="154">
        <v>13.99</v>
      </c>
      <c r="X8" s="60">
        <v>8</v>
      </c>
      <c r="Y8" s="138">
        <v>15</v>
      </c>
      <c r="Z8" s="146"/>
      <c r="AA8" s="87">
        <v>9.99</v>
      </c>
      <c r="AB8" s="58">
        <v>2.59</v>
      </c>
      <c r="AC8" s="58">
        <v>1.88</v>
      </c>
      <c r="AD8" s="49">
        <v>1.99</v>
      </c>
      <c r="AE8" s="56">
        <v>1.66</v>
      </c>
      <c r="AF8" s="56">
        <v>9.9499999999999993</v>
      </c>
      <c r="AG8" s="45">
        <v>1.88</v>
      </c>
      <c r="AH8" s="136">
        <v>0.83</v>
      </c>
      <c r="AI8" s="140">
        <v>2.02</v>
      </c>
      <c r="AJ8" s="64">
        <v>1.54</v>
      </c>
      <c r="AK8" s="127">
        <v>1.17</v>
      </c>
      <c r="AL8" s="61">
        <v>0.55000000000000004</v>
      </c>
      <c r="AM8" s="83">
        <v>9.33</v>
      </c>
      <c r="AN8" s="60">
        <v>2.5</v>
      </c>
      <c r="AO8" s="90">
        <v>3.44</v>
      </c>
      <c r="AP8" s="90">
        <v>3</v>
      </c>
      <c r="AQ8" s="49">
        <v>1.5</v>
      </c>
      <c r="AR8" s="49">
        <v>1.5</v>
      </c>
      <c r="AS8" s="64">
        <v>1.25</v>
      </c>
      <c r="AT8" s="56">
        <v>1.67</v>
      </c>
      <c r="AU8" s="56">
        <v>1.36</v>
      </c>
      <c r="AV8" s="56">
        <v>1.0900000000000001</v>
      </c>
      <c r="AW8" s="61">
        <v>0.83</v>
      </c>
      <c r="AX8" s="59">
        <v>1.81</v>
      </c>
      <c r="AY8" s="45">
        <v>1.33</v>
      </c>
      <c r="AZ8" s="56">
        <v>2.17</v>
      </c>
      <c r="BA8" s="56">
        <v>1.25</v>
      </c>
      <c r="BB8" s="81">
        <f t="shared" si="0"/>
        <v>2.25</v>
      </c>
      <c r="BC8" s="45">
        <v>4.16</v>
      </c>
      <c r="BD8" s="60">
        <v>1.5</v>
      </c>
      <c r="BE8" s="61">
        <v>1.25</v>
      </c>
      <c r="BF8" s="64">
        <v>1.83</v>
      </c>
      <c r="BG8" s="135">
        <f t="shared" si="1"/>
        <v>1.8291666666666666</v>
      </c>
      <c r="BH8" s="60">
        <v>2.5</v>
      </c>
      <c r="BI8" s="127">
        <v>0.42</v>
      </c>
      <c r="BJ8" s="61">
        <v>0.83</v>
      </c>
      <c r="BK8" s="61">
        <v>0.08</v>
      </c>
      <c r="BL8" s="74"/>
      <c r="BM8" s="142">
        <v>1.9</v>
      </c>
      <c r="BN8" s="74"/>
      <c r="BO8" s="72"/>
      <c r="BP8" s="83">
        <v>1.83</v>
      </c>
      <c r="BQ8" s="74"/>
      <c r="BR8" s="72"/>
      <c r="BS8" s="61">
        <v>0.08</v>
      </c>
      <c r="BT8" s="74"/>
      <c r="BU8" s="72"/>
      <c r="BV8" s="60">
        <v>2.5</v>
      </c>
      <c r="BW8" s="74"/>
      <c r="BX8" s="72"/>
      <c r="BY8" s="84">
        <v>1.67</v>
      </c>
      <c r="BZ8" s="74"/>
      <c r="CA8" s="72"/>
      <c r="CB8" s="84">
        <v>1.83</v>
      </c>
      <c r="CC8" s="74"/>
      <c r="CD8" s="72"/>
      <c r="CE8" s="83">
        <v>1.83</v>
      </c>
      <c r="CF8" s="74"/>
      <c r="CG8" s="72"/>
      <c r="CH8" s="64">
        <v>1.67</v>
      </c>
      <c r="CI8" s="74"/>
      <c r="CJ8" s="72"/>
      <c r="CK8" s="83">
        <v>0.99</v>
      </c>
      <c r="CL8" s="74"/>
      <c r="CM8" s="72"/>
      <c r="CN8" s="85">
        <v>1.83</v>
      </c>
      <c r="CO8" s="74"/>
      <c r="CP8" s="72"/>
      <c r="CQ8" s="84">
        <v>0.83</v>
      </c>
      <c r="CR8" s="74"/>
      <c r="CS8" s="72"/>
      <c r="CT8" s="61">
        <v>0.08</v>
      </c>
      <c r="CU8" s="74"/>
      <c r="CV8" s="72"/>
      <c r="CW8" s="69">
        <v>0.83</v>
      </c>
      <c r="CX8" s="74"/>
      <c r="CY8" s="72"/>
      <c r="CZ8" s="56">
        <v>1.33</v>
      </c>
      <c r="DA8" s="74"/>
      <c r="DB8" s="72"/>
      <c r="DC8" s="56">
        <v>0.08</v>
      </c>
      <c r="DD8" s="74"/>
      <c r="DE8" s="72"/>
      <c r="DF8" s="59">
        <v>0.1</v>
      </c>
      <c r="DG8" s="74"/>
      <c r="DH8" s="72"/>
      <c r="DI8" s="73">
        <v>1.08</v>
      </c>
      <c r="DJ8" s="74"/>
      <c r="DK8" s="72"/>
      <c r="DL8" s="45" t="s">
        <v>12</v>
      </c>
      <c r="DM8" s="74"/>
      <c r="DN8" s="71"/>
      <c r="DO8" s="45">
        <v>0.83</v>
      </c>
      <c r="DP8" s="71"/>
      <c r="DQ8" s="71"/>
      <c r="DR8" s="44">
        <v>3.5</v>
      </c>
      <c r="DS8" s="71"/>
      <c r="DT8" s="71"/>
      <c r="DU8" s="45" t="s">
        <v>12</v>
      </c>
      <c r="DV8" s="71"/>
      <c r="DW8" s="71"/>
      <c r="DX8" s="81">
        <v>0.83</v>
      </c>
      <c r="DY8" s="71"/>
      <c r="DZ8" s="71"/>
      <c r="EA8" s="44">
        <v>2</v>
      </c>
      <c r="EB8" s="71"/>
      <c r="EC8" s="71"/>
      <c r="ED8" s="73">
        <v>0.41</v>
      </c>
      <c r="EE8" s="71"/>
      <c r="EF8" s="71"/>
      <c r="EG8" s="45">
        <v>0.57999999999999996</v>
      </c>
      <c r="EH8" s="71"/>
      <c r="EI8" s="71"/>
      <c r="EJ8" s="45">
        <v>0.33</v>
      </c>
      <c r="EK8" s="71"/>
      <c r="EL8" s="71"/>
      <c r="EM8" s="45">
        <v>0.83</v>
      </c>
      <c r="EN8" s="71"/>
      <c r="EO8" s="71"/>
      <c r="EP8" s="73">
        <v>1.33</v>
      </c>
      <c r="EQ8" s="71"/>
      <c r="ER8" s="71"/>
      <c r="ES8" s="45" t="s">
        <v>12</v>
      </c>
      <c r="ET8" s="71"/>
      <c r="EU8" s="71"/>
      <c r="EV8" s="45">
        <v>1.1399999999999999</v>
      </c>
      <c r="EW8" s="71"/>
      <c r="EX8" s="71"/>
      <c r="EY8" s="45">
        <v>0.12</v>
      </c>
      <c r="EZ8" s="71"/>
      <c r="FA8" s="71"/>
      <c r="FB8" s="44">
        <v>0.42</v>
      </c>
      <c r="FC8" s="71"/>
      <c r="FD8" s="71"/>
      <c r="FE8" s="45">
        <v>0.12</v>
      </c>
      <c r="FF8" s="71"/>
      <c r="FG8" s="71"/>
      <c r="FH8" s="45" t="s">
        <v>12</v>
      </c>
      <c r="FI8" s="71"/>
      <c r="FJ8" s="77"/>
      <c r="FK8" s="45">
        <v>0.49</v>
      </c>
      <c r="FL8" s="78"/>
      <c r="FM8" s="71"/>
      <c r="FN8" s="45">
        <v>0.79</v>
      </c>
      <c r="FO8" s="71"/>
      <c r="FP8" s="71"/>
      <c r="FQ8" s="45">
        <v>0.67</v>
      </c>
      <c r="FR8" s="71"/>
      <c r="FS8" s="71"/>
      <c r="FT8" s="45">
        <v>0.12</v>
      </c>
      <c r="FU8" s="71"/>
      <c r="FV8" s="71"/>
      <c r="FW8" s="45">
        <v>0.33</v>
      </c>
      <c r="FX8" s="71"/>
      <c r="FY8" s="77"/>
      <c r="FZ8" s="45">
        <v>0.83</v>
      </c>
      <c r="GA8" s="78"/>
      <c r="GB8" s="71"/>
      <c r="GC8" s="45">
        <v>0.33</v>
      </c>
      <c r="GD8" s="71"/>
      <c r="GE8" s="71"/>
      <c r="GF8" s="45">
        <v>0.33</v>
      </c>
      <c r="GG8" s="71"/>
      <c r="GH8" s="71"/>
      <c r="GI8" s="45">
        <v>0.33</v>
      </c>
      <c r="GJ8" s="71"/>
      <c r="GK8" s="71"/>
      <c r="GL8" s="45" t="s">
        <v>12</v>
      </c>
      <c r="GM8" s="71"/>
      <c r="GN8" s="71"/>
      <c r="GO8" s="44">
        <v>2</v>
      </c>
      <c r="GP8" s="71"/>
      <c r="GQ8" s="71"/>
      <c r="GR8" s="45">
        <v>1.08</v>
      </c>
      <c r="GS8" s="71"/>
      <c r="GT8" s="71"/>
      <c r="GU8" s="44">
        <v>0.1</v>
      </c>
      <c r="GV8" s="71"/>
      <c r="GW8" s="71"/>
      <c r="GX8" s="45">
        <v>0.62</v>
      </c>
      <c r="GY8" s="71"/>
      <c r="GZ8" s="71"/>
      <c r="HA8" s="45">
        <v>0.25</v>
      </c>
      <c r="HB8" s="71"/>
      <c r="HC8" s="71"/>
      <c r="HD8" s="45">
        <v>0.25</v>
      </c>
      <c r="HE8" s="71"/>
      <c r="HF8" s="71"/>
      <c r="HG8" s="45">
        <v>0.12</v>
      </c>
      <c r="HH8" s="71"/>
      <c r="HI8" s="71"/>
      <c r="HJ8" s="45" t="s">
        <v>12</v>
      </c>
      <c r="HK8" s="71"/>
      <c r="HL8" s="71"/>
      <c r="HM8" s="45">
        <v>1.05</v>
      </c>
      <c r="HN8" s="71"/>
      <c r="HO8" s="71"/>
      <c r="HP8" s="45" t="s">
        <v>12</v>
      </c>
      <c r="HQ8" s="76"/>
      <c r="HR8" s="71"/>
      <c r="HS8" s="45">
        <v>0.12</v>
      </c>
      <c r="HT8" s="76"/>
      <c r="HU8" s="78"/>
      <c r="HV8" s="44">
        <v>0.5</v>
      </c>
      <c r="HW8" s="78"/>
      <c r="HX8" s="71"/>
      <c r="HY8" s="45">
        <v>0.25</v>
      </c>
      <c r="HZ8" s="71"/>
      <c r="IA8" s="71"/>
      <c r="IB8" s="45">
        <v>0.56999999999999995</v>
      </c>
      <c r="IC8" s="71"/>
      <c r="ID8" s="71"/>
      <c r="IE8" s="45" t="s">
        <v>12</v>
      </c>
      <c r="IF8" s="76"/>
      <c r="IG8" s="71"/>
      <c r="IH8" s="45">
        <v>0.67</v>
      </c>
      <c r="II8" s="76"/>
      <c r="IJ8" s="76"/>
      <c r="IK8" s="45" t="s">
        <v>12</v>
      </c>
      <c r="IL8" s="76"/>
      <c r="IM8" s="76"/>
      <c r="IN8" s="45">
        <v>1.32</v>
      </c>
      <c r="IO8" s="76"/>
      <c r="IP8" s="72"/>
      <c r="IQ8" s="45" t="s">
        <v>12</v>
      </c>
      <c r="IR8" s="74"/>
      <c r="IS8" s="72"/>
      <c r="IT8" s="44">
        <v>2</v>
      </c>
      <c r="IU8" s="74"/>
      <c r="IV8" s="72"/>
      <c r="IW8" s="105">
        <v>0.5</v>
      </c>
      <c r="IX8" s="74"/>
      <c r="IY8" s="100"/>
      <c r="IZ8" s="98">
        <v>1.25</v>
      </c>
      <c r="JA8" s="4"/>
      <c r="JB8" s="6"/>
      <c r="JC8" s="163">
        <v>1.25</v>
      </c>
      <c r="JD8" s="37"/>
    </row>
    <row r="9" spans="1:265" x14ac:dyDescent="0.2">
      <c r="A9" s="14" t="s">
        <v>5</v>
      </c>
      <c r="B9" s="53"/>
      <c r="C9" s="79"/>
      <c r="D9" s="75"/>
      <c r="E9" s="75"/>
      <c r="F9" s="75"/>
      <c r="G9" s="75"/>
      <c r="H9" s="75"/>
      <c r="I9" s="75"/>
      <c r="J9" s="75"/>
      <c r="K9" s="75"/>
      <c r="L9" s="75"/>
      <c r="M9" s="75"/>
      <c r="N9" s="75"/>
      <c r="O9" s="75"/>
      <c r="P9" s="75"/>
      <c r="Q9" s="75"/>
      <c r="R9" s="75"/>
      <c r="S9" s="74"/>
      <c r="T9" s="75"/>
      <c r="U9" s="75"/>
      <c r="V9" s="157"/>
      <c r="W9" s="155"/>
      <c r="X9" s="60">
        <v>8</v>
      </c>
      <c r="Y9" s="57"/>
      <c r="Z9" s="59">
        <v>4.99</v>
      </c>
      <c r="AA9" s="149">
        <v>8</v>
      </c>
      <c r="AB9" s="128">
        <v>2.59</v>
      </c>
      <c r="AC9" s="138">
        <v>7</v>
      </c>
      <c r="AD9" s="49">
        <v>7</v>
      </c>
      <c r="AE9" s="128">
        <v>1.66</v>
      </c>
      <c r="AF9" s="56">
        <v>6.18</v>
      </c>
      <c r="AG9" s="45">
        <v>9.99</v>
      </c>
      <c r="AH9" s="136">
        <v>0.83</v>
      </c>
      <c r="AI9" s="140">
        <v>2.02</v>
      </c>
      <c r="AJ9" s="64">
        <v>1.54</v>
      </c>
      <c r="AK9" s="127">
        <v>1.17</v>
      </c>
      <c r="AL9" s="61">
        <v>0.55000000000000004</v>
      </c>
      <c r="AM9" s="143">
        <v>5</v>
      </c>
      <c r="AN9" s="60">
        <v>2.5</v>
      </c>
      <c r="AO9" s="143">
        <v>0.99</v>
      </c>
      <c r="AP9" s="90">
        <v>3</v>
      </c>
      <c r="AQ9" s="49">
        <v>1.5</v>
      </c>
      <c r="AR9" s="138">
        <v>1.5</v>
      </c>
      <c r="AS9" s="64">
        <v>1.25</v>
      </c>
      <c r="AT9" s="56">
        <v>1.67</v>
      </c>
      <c r="AU9" s="56">
        <v>1.36</v>
      </c>
      <c r="AV9" s="128">
        <v>1.0900000000000001</v>
      </c>
      <c r="AW9" s="127">
        <v>0.83</v>
      </c>
      <c r="AX9" s="59">
        <v>1.81</v>
      </c>
      <c r="AY9" s="45">
        <v>1.33</v>
      </c>
      <c r="AZ9" s="69">
        <v>2.17</v>
      </c>
      <c r="BA9" s="56">
        <v>1.25</v>
      </c>
      <c r="BB9" s="81">
        <f t="shared" si="0"/>
        <v>2.25</v>
      </c>
      <c r="BC9" s="45">
        <v>4.16</v>
      </c>
      <c r="BD9" s="60">
        <v>1.5</v>
      </c>
      <c r="BE9" s="64">
        <v>1.25</v>
      </c>
      <c r="BF9" s="61">
        <v>1.83</v>
      </c>
      <c r="BG9" s="135">
        <f t="shared" si="1"/>
        <v>1.8291666666666666</v>
      </c>
      <c r="BH9" s="60">
        <v>2.5</v>
      </c>
      <c r="BI9" s="82">
        <v>0.42</v>
      </c>
      <c r="BJ9" s="61">
        <v>0.83</v>
      </c>
      <c r="BK9" s="133">
        <v>0.08</v>
      </c>
      <c r="BL9" s="74"/>
      <c r="BM9" s="60">
        <v>1.9</v>
      </c>
      <c r="BN9" s="74"/>
      <c r="BO9" s="72"/>
      <c r="BP9" s="83">
        <v>1.83</v>
      </c>
      <c r="BQ9" s="74"/>
      <c r="BR9" s="72"/>
      <c r="BS9" s="61">
        <v>0.08</v>
      </c>
      <c r="BT9" s="74"/>
      <c r="BU9" s="72"/>
      <c r="BV9" s="60">
        <v>2.5</v>
      </c>
      <c r="BW9" s="74"/>
      <c r="BX9" s="72"/>
      <c r="BY9" s="84">
        <v>1.83</v>
      </c>
      <c r="BZ9" s="74"/>
      <c r="CA9" s="72"/>
      <c r="CB9" s="84">
        <v>1.83</v>
      </c>
      <c r="CC9" s="74"/>
      <c r="CD9" s="72"/>
      <c r="CE9" s="83">
        <v>1.83</v>
      </c>
      <c r="CF9" s="74"/>
      <c r="CG9" s="72"/>
      <c r="CH9" s="64">
        <v>1.67</v>
      </c>
      <c r="CI9" s="74"/>
      <c r="CJ9" s="72"/>
      <c r="CK9" s="61">
        <v>0.08</v>
      </c>
      <c r="CL9" s="74"/>
      <c r="CM9" s="72"/>
      <c r="CN9" s="85">
        <v>0.5</v>
      </c>
      <c r="CO9" s="74"/>
      <c r="CP9" s="72"/>
      <c r="CQ9" s="84">
        <v>0.83</v>
      </c>
      <c r="CR9" s="74"/>
      <c r="CS9" s="72"/>
      <c r="CT9" s="64">
        <v>0.08</v>
      </c>
      <c r="CU9" s="74"/>
      <c r="CV9" s="72"/>
      <c r="CW9" s="69">
        <v>0.83</v>
      </c>
      <c r="CX9" s="74"/>
      <c r="CY9" s="72"/>
      <c r="CZ9" s="128">
        <v>1.33</v>
      </c>
      <c r="DA9" s="74"/>
      <c r="DB9" s="72"/>
      <c r="DC9" s="56">
        <v>0.08</v>
      </c>
      <c r="DD9" s="74"/>
      <c r="DE9" s="72"/>
      <c r="DF9" s="59">
        <v>0.1</v>
      </c>
      <c r="DG9" s="74"/>
      <c r="DH9" s="72"/>
      <c r="DI9" s="73">
        <v>1.08</v>
      </c>
      <c r="DJ9" s="74"/>
      <c r="DK9" s="72"/>
      <c r="DL9" s="45" t="s">
        <v>12</v>
      </c>
      <c r="DM9" s="74"/>
      <c r="DN9" s="71"/>
      <c r="DO9" s="45">
        <v>0.83</v>
      </c>
      <c r="DP9" s="71"/>
      <c r="DQ9" s="71"/>
      <c r="DR9" s="45">
        <v>0.67</v>
      </c>
      <c r="DS9" s="71"/>
      <c r="DT9" s="71"/>
      <c r="DU9" s="45" t="s">
        <v>12</v>
      </c>
      <c r="DV9" s="71"/>
      <c r="DW9" s="71"/>
      <c r="DX9" s="81">
        <v>0.83</v>
      </c>
      <c r="DY9" s="71"/>
      <c r="DZ9" s="71"/>
      <c r="EA9" s="44">
        <v>2</v>
      </c>
      <c r="EB9" s="71"/>
      <c r="EC9" s="71"/>
      <c r="ED9" s="73">
        <v>0.41</v>
      </c>
      <c r="EE9" s="71"/>
      <c r="EF9" s="71"/>
      <c r="EG9" s="45">
        <v>0.57999999999999996</v>
      </c>
      <c r="EH9" s="71"/>
      <c r="EI9" s="71"/>
      <c r="EJ9" s="45">
        <v>0.33</v>
      </c>
      <c r="EK9" s="71"/>
      <c r="EL9" s="71"/>
      <c r="EM9" s="45">
        <v>0.83</v>
      </c>
      <c r="EN9" s="71"/>
      <c r="EO9" s="71"/>
      <c r="EP9" s="73">
        <v>1.33</v>
      </c>
      <c r="EQ9" s="71"/>
      <c r="ER9" s="71"/>
      <c r="ES9" s="45" t="s">
        <v>12</v>
      </c>
      <c r="ET9" s="71"/>
      <c r="EU9" s="71"/>
      <c r="EV9" s="45">
        <v>1.1399999999999999</v>
      </c>
      <c r="EW9" s="71"/>
      <c r="EX9" s="71"/>
      <c r="EY9" s="45">
        <v>0.12</v>
      </c>
      <c r="EZ9" s="71"/>
      <c r="FA9" s="71"/>
      <c r="FB9" s="73" t="s">
        <v>53</v>
      </c>
      <c r="FC9" s="71"/>
      <c r="FD9" s="71"/>
      <c r="FE9" s="45">
        <v>0.12</v>
      </c>
      <c r="FF9" s="71"/>
      <c r="FG9" s="71"/>
      <c r="FH9" s="45" t="s">
        <v>12</v>
      </c>
      <c r="FI9" s="71"/>
      <c r="FJ9" s="77"/>
      <c r="FK9" s="45">
        <v>0.49</v>
      </c>
      <c r="FL9" s="78"/>
      <c r="FM9" s="71"/>
      <c r="FN9" s="45">
        <v>0.12</v>
      </c>
      <c r="FO9" s="71"/>
      <c r="FP9" s="71"/>
      <c r="FQ9" s="45">
        <v>0.67</v>
      </c>
      <c r="FR9" s="71"/>
      <c r="FS9" s="71"/>
      <c r="FT9" s="45">
        <v>0.12</v>
      </c>
      <c r="FU9" s="71"/>
      <c r="FV9" s="71"/>
      <c r="FW9" s="45">
        <v>0.33</v>
      </c>
      <c r="FX9" s="71"/>
      <c r="FY9" s="77"/>
      <c r="FZ9" s="45">
        <v>0.83</v>
      </c>
      <c r="GA9" s="78"/>
      <c r="GB9" s="71"/>
      <c r="GC9" s="45">
        <v>0.33</v>
      </c>
      <c r="GD9" s="71"/>
      <c r="GE9" s="71"/>
      <c r="GF9" s="44">
        <v>0.33</v>
      </c>
      <c r="GG9" s="71"/>
      <c r="GH9" s="71"/>
      <c r="GI9" s="44">
        <v>2</v>
      </c>
      <c r="GJ9" s="71"/>
      <c r="GK9" s="71"/>
      <c r="GL9" s="45" t="s">
        <v>52</v>
      </c>
      <c r="GM9" s="71"/>
      <c r="GN9" s="71"/>
      <c r="GO9" s="44">
        <v>1.08</v>
      </c>
      <c r="GP9" s="71"/>
      <c r="GQ9" s="71"/>
      <c r="GR9" s="45">
        <v>1.08</v>
      </c>
      <c r="GS9" s="71"/>
      <c r="GT9" s="71"/>
      <c r="GU9" s="45" t="s">
        <v>12</v>
      </c>
      <c r="GV9" s="71"/>
      <c r="GW9" s="71"/>
      <c r="GX9" s="44">
        <v>0.1</v>
      </c>
      <c r="GY9" s="71"/>
      <c r="GZ9" s="71"/>
      <c r="HA9" s="45">
        <v>0.25</v>
      </c>
      <c r="HB9" s="71"/>
      <c r="HC9" s="71"/>
      <c r="HD9" s="45">
        <v>0.25</v>
      </c>
      <c r="HE9" s="71"/>
      <c r="HF9" s="71"/>
      <c r="HG9" s="45" t="s">
        <v>12</v>
      </c>
      <c r="HH9" s="71"/>
      <c r="HI9" s="71"/>
      <c r="HJ9" s="45" t="s">
        <v>12</v>
      </c>
      <c r="HK9" s="71"/>
      <c r="HL9" s="71"/>
      <c r="HM9" s="45">
        <v>1.05</v>
      </c>
      <c r="HN9" s="71"/>
      <c r="HO9" s="71"/>
      <c r="HP9" s="45" t="s">
        <v>12</v>
      </c>
      <c r="HQ9" s="76"/>
      <c r="HR9" s="71"/>
      <c r="HS9" s="45">
        <v>0.67</v>
      </c>
      <c r="HT9" s="76"/>
      <c r="HU9" s="78"/>
      <c r="HV9" s="45" t="s">
        <v>12</v>
      </c>
      <c r="HW9" s="78"/>
      <c r="HX9" s="71"/>
      <c r="HY9" s="45">
        <v>0.25</v>
      </c>
      <c r="HZ9" s="71"/>
      <c r="IA9" s="71"/>
      <c r="IB9" s="45">
        <v>0.56999999999999995</v>
      </c>
      <c r="IC9" s="71"/>
      <c r="ID9" s="71"/>
      <c r="IE9" s="45">
        <v>0.99</v>
      </c>
      <c r="IF9" s="76"/>
      <c r="IG9" s="71"/>
      <c r="IH9" s="45">
        <v>0.67</v>
      </c>
      <c r="II9" s="76"/>
      <c r="IJ9" s="76"/>
      <c r="IK9" s="44">
        <v>1</v>
      </c>
      <c r="IL9" s="76"/>
      <c r="IM9" s="76"/>
      <c r="IN9" s="45">
        <v>1.32</v>
      </c>
      <c r="IO9" s="76"/>
      <c r="IP9" s="72"/>
      <c r="IQ9" s="73">
        <v>0.25</v>
      </c>
      <c r="IR9" s="74"/>
      <c r="IS9" s="72"/>
      <c r="IT9" s="45" t="s">
        <v>12</v>
      </c>
      <c r="IU9" s="74"/>
      <c r="IV9" s="72"/>
      <c r="IW9" s="105">
        <v>1.6</v>
      </c>
      <c r="IX9" s="74"/>
      <c r="IY9" s="100"/>
      <c r="IZ9" s="99">
        <v>1.25</v>
      </c>
      <c r="JA9" s="4"/>
      <c r="JB9" s="101"/>
      <c r="JC9" s="2">
        <v>1.25</v>
      </c>
      <c r="JD9" s="160"/>
    </row>
    <row r="10" spans="1:265" ht="3" customHeight="1" x14ac:dyDescent="0.2">
      <c r="A10" s="14"/>
      <c r="B10" s="53"/>
      <c r="C10" s="80"/>
      <c r="D10" s="74"/>
      <c r="E10" s="74"/>
      <c r="F10" s="74"/>
      <c r="G10" s="74"/>
      <c r="H10" s="74"/>
      <c r="I10" s="74"/>
      <c r="J10" s="74"/>
      <c r="K10" s="74"/>
      <c r="L10" s="74"/>
      <c r="M10" s="74"/>
      <c r="N10" s="74"/>
      <c r="O10" s="74"/>
      <c r="P10" s="74"/>
      <c r="Q10" s="74"/>
      <c r="R10" s="74"/>
      <c r="S10" s="74"/>
      <c r="T10" s="74"/>
      <c r="U10" s="74"/>
      <c r="V10" s="74"/>
      <c r="W10" s="95"/>
      <c r="X10" s="116"/>
      <c r="Y10" s="74"/>
      <c r="Z10" s="74"/>
      <c r="AA10" s="74"/>
      <c r="AB10" s="57"/>
      <c r="AC10" s="91"/>
      <c r="AD10" s="92"/>
      <c r="AE10" s="74"/>
      <c r="AF10" s="74"/>
      <c r="AG10" s="74"/>
      <c r="AH10" s="80"/>
      <c r="AI10" s="80"/>
      <c r="AJ10" s="62"/>
      <c r="AK10" s="62"/>
      <c r="AL10" s="80"/>
      <c r="AM10" s="80"/>
      <c r="AN10" s="93"/>
      <c r="AO10" s="80"/>
      <c r="AP10" s="94"/>
      <c r="AQ10" s="80"/>
      <c r="AR10" s="74"/>
      <c r="AS10" s="62"/>
      <c r="AT10" s="57"/>
      <c r="AU10" s="74"/>
      <c r="AV10" s="74"/>
      <c r="AW10" s="80"/>
      <c r="AX10" s="91"/>
      <c r="AY10" s="74"/>
      <c r="AZ10" s="74"/>
      <c r="BA10" s="74"/>
      <c r="BB10" s="95"/>
      <c r="BC10" s="74"/>
      <c r="BD10" s="80"/>
      <c r="BE10" s="80"/>
      <c r="BF10" s="80"/>
      <c r="BG10" s="62"/>
      <c r="BH10" s="62"/>
      <c r="BI10" s="62"/>
      <c r="BJ10" s="132"/>
      <c r="BK10" s="74"/>
      <c r="BL10" s="80"/>
      <c r="BM10" s="93"/>
      <c r="BN10" s="74"/>
      <c r="BO10" s="72"/>
      <c r="BP10" s="80"/>
      <c r="BQ10" s="74"/>
      <c r="BR10" s="72"/>
      <c r="BS10" s="62"/>
      <c r="BT10" s="74"/>
      <c r="BU10" s="72"/>
      <c r="BV10" s="93"/>
      <c r="BW10" s="74"/>
      <c r="BX10" s="72"/>
      <c r="BY10" s="80"/>
      <c r="BZ10" s="74"/>
      <c r="CA10" s="72"/>
      <c r="CB10" s="80"/>
      <c r="CC10" s="74"/>
      <c r="CD10" s="72"/>
      <c r="CE10" s="80"/>
      <c r="CF10" s="74"/>
      <c r="CG10" s="72"/>
      <c r="CH10" s="62"/>
      <c r="CI10" s="74"/>
      <c r="CJ10" s="72"/>
      <c r="CK10" s="62"/>
      <c r="CL10" s="74"/>
      <c r="CM10" s="72"/>
      <c r="CN10" s="94"/>
      <c r="CO10" s="74"/>
      <c r="CP10" s="72"/>
      <c r="CQ10" s="80"/>
      <c r="CR10" s="74"/>
      <c r="CS10" s="72"/>
      <c r="CT10" s="62"/>
      <c r="CU10" s="74"/>
      <c r="CV10" s="72"/>
      <c r="CW10" s="57"/>
      <c r="CX10" s="74"/>
      <c r="CY10" s="72"/>
      <c r="CZ10" s="57"/>
      <c r="DA10" s="74"/>
      <c r="DB10" s="72"/>
      <c r="DC10" s="57"/>
      <c r="DD10" s="74"/>
      <c r="DE10" s="72"/>
      <c r="DF10" s="91"/>
      <c r="DG10" s="74"/>
      <c r="DH10" s="72"/>
      <c r="DI10" s="74"/>
      <c r="DJ10" s="74"/>
      <c r="DK10" s="72"/>
      <c r="DL10" s="74"/>
      <c r="DM10" s="74"/>
      <c r="DN10" s="71"/>
      <c r="DO10" s="50"/>
      <c r="DP10" s="71"/>
      <c r="DQ10" s="71"/>
      <c r="DR10" s="50"/>
      <c r="DS10" s="71"/>
      <c r="DT10" s="71"/>
      <c r="DU10" s="50"/>
      <c r="DV10" s="71"/>
      <c r="DW10" s="71"/>
      <c r="DX10" s="50"/>
      <c r="DY10" s="71"/>
      <c r="DZ10" s="71"/>
      <c r="EA10" s="50"/>
      <c r="EB10" s="71"/>
      <c r="EC10" s="71"/>
      <c r="ED10" s="50"/>
      <c r="EE10" s="71"/>
      <c r="EF10" s="71"/>
      <c r="EG10" s="50"/>
      <c r="EH10" s="71"/>
      <c r="EI10" s="71"/>
      <c r="EJ10" s="78"/>
      <c r="EK10" s="71"/>
      <c r="EL10" s="71"/>
      <c r="EM10" s="78"/>
      <c r="EN10" s="71"/>
      <c r="EO10" s="71"/>
      <c r="EP10" s="76"/>
      <c r="EQ10" s="71"/>
      <c r="ER10" s="71"/>
      <c r="ES10" s="76"/>
      <c r="ET10" s="71"/>
      <c r="EU10" s="71"/>
      <c r="EV10" s="76"/>
      <c r="EW10" s="71"/>
      <c r="EX10" s="71"/>
      <c r="EY10" s="76"/>
      <c r="EZ10" s="71"/>
      <c r="FA10" s="71"/>
      <c r="FB10" s="76"/>
      <c r="FC10" s="71"/>
      <c r="FD10" s="71"/>
      <c r="FE10" s="76"/>
      <c r="FF10" s="71"/>
      <c r="FG10" s="71"/>
      <c r="FH10" s="76"/>
      <c r="FI10" s="71"/>
      <c r="FJ10" s="77"/>
      <c r="FK10" s="78"/>
      <c r="FL10" s="78"/>
      <c r="FM10" s="71"/>
      <c r="FN10" s="76"/>
      <c r="FO10" s="71"/>
      <c r="FP10" s="71"/>
      <c r="FQ10" s="76"/>
      <c r="FR10" s="71"/>
      <c r="FS10" s="71"/>
      <c r="FT10" s="76"/>
      <c r="FU10" s="71"/>
      <c r="FV10" s="71"/>
      <c r="FW10" s="76"/>
      <c r="FX10" s="71"/>
      <c r="FY10" s="77"/>
      <c r="FZ10" s="78"/>
      <c r="GA10" s="78"/>
      <c r="GB10" s="71"/>
      <c r="GC10" s="78"/>
      <c r="GD10" s="77"/>
      <c r="GE10" s="77"/>
      <c r="GF10" s="78"/>
      <c r="GG10" s="77"/>
      <c r="GH10" s="77"/>
      <c r="GI10" s="50"/>
      <c r="GJ10" s="77"/>
      <c r="GK10" s="77"/>
      <c r="GL10" s="78"/>
      <c r="GM10" s="77"/>
      <c r="GN10" s="77"/>
      <c r="GO10" s="50"/>
      <c r="GP10" s="77"/>
      <c r="GQ10" s="77"/>
      <c r="GR10" s="78"/>
      <c r="GS10" s="77"/>
      <c r="GT10" s="77"/>
      <c r="GU10" s="78"/>
      <c r="GV10" s="77"/>
      <c r="GW10" s="77"/>
      <c r="GX10" s="50"/>
      <c r="GY10" s="71"/>
      <c r="GZ10" s="71"/>
      <c r="HA10" s="78"/>
      <c r="HB10" s="77"/>
      <c r="HC10" s="77"/>
      <c r="HD10" s="78"/>
      <c r="HE10" s="77"/>
      <c r="HF10" s="77"/>
      <c r="HG10" s="78"/>
      <c r="HH10" s="77"/>
      <c r="HI10" s="77"/>
      <c r="HJ10" s="78"/>
      <c r="HK10" s="77"/>
      <c r="HL10" s="77"/>
      <c r="HM10" s="78"/>
      <c r="HN10" s="71"/>
      <c r="HO10" s="71"/>
      <c r="HP10" s="76"/>
      <c r="HQ10" s="76"/>
      <c r="HR10" s="71"/>
      <c r="HS10" s="76"/>
      <c r="HT10" s="76"/>
      <c r="HU10" s="78"/>
      <c r="HV10" s="78"/>
      <c r="HW10" s="78"/>
      <c r="HX10" s="71"/>
      <c r="HY10" s="76"/>
      <c r="HZ10" s="71"/>
      <c r="IA10" s="71"/>
      <c r="IB10" s="76"/>
      <c r="IC10" s="71"/>
      <c r="ID10" s="71"/>
      <c r="IE10" s="76"/>
      <c r="IF10" s="76"/>
      <c r="IG10" s="71"/>
      <c r="IH10" s="76"/>
      <c r="II10" s="76"/>
      <c r="IJ10" s="76"/>
      <c r="IK10" s="76"/>
      <c r="IL10" s="76"/>
      <c r="IM10" s="76"/>
      <c r="IN10" s="76"/>
      <c r="IO10" s="76"/>
      <c r="IP10" s="72"/>
      <c r="IQ10" s="74"/>
      <c r="IR10" s="74"/>
      <c r="IS10" s="72"/>
      <c r="IT10" s="74"/>
      <c r="IU10" s="74"/>
      <c r="IV10" s="72"/>
      <c r="IW10" s="106"/>
      <c r="IX10" s="74"/>
      <c r="IY10" s="72"/>
      <c r="IZ10" s="102"/>
      <c r="JA10" s="4"/>
      <c r="JB10" s="6"/>
      <c r="JC10" s="161"/>
      <c r="JD10" s="37"/>
    </row>
    <row r="11" spans="1:265" ht="3" customHeight="1" x14ac:dyDescent="0.2">
      <c r="A11" s="14"/>
      <c r="B11" s="53"/>
      <c r="C11" s="80"/>
      <c r="D11" s="74"/>
      <c r="E11" s="74"/>
      <c r="F11" s="74"/>
      <c r="G11" s="74"/>
      <c r="H11" s="74"/>
      <c r="I11" s="74"/>
      <c r="J11" s="74"/>
      <c r="K11" s="74"/>
      <c r="L11" s="74"/>
      <c r="M11" s="74"/>
      <c r="N11" s="74"/>
      <c r="O11" s="74"/>
      <c r="P11" s="74"/>
      <c r="Q11" s="74"/>
      <c r="R11" s="74"/>
      <c r="S11" s="74"/>
      <c r="T11" s="74"/>
      <c r="U11" s="74"/>
      <c r="V11" s="74"/>
      <c r="W11" s="95"/>
      <c r="X11" s="116"/>
      <c r="Y11" s="74"/>
      <c r="Z11" s="74"/>
      <c r="AA11" s="74"/>
      <c r="AB11" s="74"/>
      <c r="AC11" s="92"/>
      <c r="AD11" s="92"/>
      <c r="AE11" s="74"/>
      <c r="AF11" s="74"/>
      <c r="AG11" s="74"/>
      <c r="AH11" s="80"/>
      <c r="AI11" s="80"/>
      <c r="AJ11" s="80"/>
      <c r="AK11" s="80"/>
      <c r="AL11" s="80"/>
      <c r="AM11" s="80"/>
      <c r="AN11" s="94"/>
      <c r="AO11" s="80"/>
      <c r="AP11" s="94"/>
      <c r="AQ11" s="80"/>
      <c r="AR11" s="74"/>
      <c r="AS11" s="80"/>
      <c r="AT11" s="74"/>
      <c r="AU11" s="74"/>
      <c r="AV11" s="74"/>
      <c r="AW11" s="80"/>
      <c r="AX11" s="92"/>
      <c r="AY11" s="74"/>
      <c r="AZ11" s="74"/>
      <c r="BA11" s="74"/>
      <c r="BB11" s="95"/>
      <c r="BC11" s="74"/>
      <c r="BD11" s="80"/>
      <c r="BE11" s="80"/>
      <c r="BF11" s="80"/>
      <c r="BG11" s="80"/>
      <c r="BH11" s="80"/>
      <c r="BI11" s="80"/>
      <c r="BJ11" s="134"/>
      <c r="BK11" s="74"/>
      <c r="BL11" s="80"/>
      <c r="BM11" s="94"/>
      <c r="BN11" s="74"/>
      <c r="BO11" s="74"/>
      <c r="BP11" s="80"/>
      <c r="BQ11" s="74"/>
      <c r="BR11" s="74"/>
      <c r="BS11" s="80"/>
      <c r="BT11" s="74"/>
      <c r="BU11" s="74"/>
      <c r="BV11" s="94"/>
      <c r="BW11" s="74"/>
      <c r="BX11" s="74"/>
      <c r="BY11" s="80"/>
      <c r="BZ11" s="74"/>
      <c r="CA11" s="74"/>
      <c r="CB11" s="80"/>
      <c r="CC11" s="74"/>
      <c r="CD11" s="74"/>
      <c r="CE11" s="80"/>
      <c r="CF11" s="74"/>
      <c r="CG11" s="74"/>
      <c r="CH11" s="80"/>
      <c r="CI11" s="74"/>
      <c r="CJ11" s="74"/>
      <c r="CK11" s="80"/>
      <c r="CL11" s="74"/>
      <c r="CM11" s="74"/>
      <c r="CN11" s="94"/>
      <c r="CO11" s="74"/>
      <c r="CP11" s="74"/>
      <c r="CQ11" s="80"/>
      <c r="CR11" s="74"/>
      <c r="CS11" s="74"/>
      <c r="CT11" s="80"/>
      <c r="CU11" s="74"/>
      <c r="CV11" s="74"/>
      <c r="CW11" s="74"/>
      <c r="CX11" s="74"/>
      <c r="CY11" s="74"/>
      <c r="CZ11" s="74"/>
      <c r="DA11" s="74"/>
      <c r="DB11" s="74"/>
      <c r="DC11" s="74"/>
      <c r="DD11" s="74"/>
      <c r="DE11" s="74"/>
      <c r="DF11" s="92"/>
      <c r="DG11" s="74"/>
      <c r="DH11" s="74"/>
      <c r="DI11" s="74"/>
      <c r="DJ11" s="74"/>
      <c r="DK11" s="74"/>
      <c r="DL11" s="74"/>
      <c r="DM11" s="74"/>
      <c r="DN11" s="76"/>
      <c r="DO11" s="50"/>
      <c r="DP11" s="76"/>
      <c r="DQ11" s="76"/>
      <c r="DR11" s="50"/>
      <c r="DS11" s="76"/>
      <c r="DT11" s="76"/>
      <c r="DU11" s="50"/>
      <c r="DV11" s="76"/>
      <c r="DW11" s="76"/>
      <c r="DX11" s="50"/>
      <c r="DY11" s="76"/>
      <c r="DZ11" s="76"/>
      <c r="EA11" s="50"/>
      <c r="EB11" s="76"/>
      <c r="EC11" s="76"/>
      <c r="ED11" s="50"/>
      <c r="EE11" s="76"/>
      <c r="EF11" s="76"/>
      <c r="EG11" s="50"/>
      <c r="EH11" s="76"/>
      <c r="EI11" s="76"/>
      <c r="EJ11" s="78"/>
      <c r="EK11" s="76"/>
      <c r="EL11" s="76"/>
      <c r="EM11" s="78"/>
      <c r="EN11" s="76"/>
      <c r="EO11" s="76"/>
      <c r="EP11" s="76"/>
      <c r="EQ11" s="76"/>
      <c r="ER11" s="71"/>
      <c r="ES11" s="76"/>
      <c r="ET11" s="71"/>
      <c r="EU11" s="71"/>
      <c r="EV11" s="76"/>
      <c r="EW11" s="71"/>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8"/>
      <c r="FZ11" s="78"/>
      <c r="GA11" s="78"/>
      <c r="GB11" s="76"/>
      <c r="GC11" s="78"/>
      <c r="GD11" s="78"/>
      <c r="GE11" s="78"/>
      <c r="GF11" s="78"/>
      <c r="GG11" s="78"/>
      <c r="GH11" s="78"/>
      <c r="GI11" s="50"/>
      <c r="GJ11" s="78"/>
      <c r="GK11" s="78"/>
      <c r="GL11" s="78"/>
      <c r="GM11" s="78"/>
      <c r="GN11" s="78"/>
      <c r="GO11" s="50"/>
      <c r="GP11" s="78"/>
      <c r="GQ11" s="78"/>
      <c r="GR11" s="78"/>
      <c r="GS11" s="78"/>
      <c r="GT11" s="78"/>
      <c r="GU11" s="78"/>
      <c r="GV11" s="78"/>
      <c r="GW11" s="78"/>
      <c r="GX11" s="50"/>
      <c r="GY11" s="76"/>
      <c r="GZ11" s="76"/>
      <c r="HA11" s="78"/>
      <c r="HB11" s="78"/>
      <c r="HC11" s="78"/>
      <c r="HD11" s="78"/>
      <c r="HE11" s="78"/>
      <c r="HF11" s="78"/>
      <c r="HG11" s="78"/>
      <c r="HH11" s="78"/>
      <c r="HI11" s="78"/>
      <c r="HJ11" s="78"/>
      <c r="HK11" s="78"/>
      <c r="HL11" s="78"/>
      <c r="HM11" s="78"/>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4"/>
      <c r="IQ11" s="74"/>
      <c r="IR11" s="74"/>
      <c r="IS11" s="74"/>
      <c r="IT11" s="74"/>
      <c r="IU11" s="74"/>
      <c r="IV11" s="74"/>
      <c r="IW11" s="106"/>
      <c r="IX11" s="74"/>
      <c r="IY11" s="74"/>
      <c r="IZ11" s="102"/>
      <c r="JA11" s="4"/>
      <c r="JB11" s="6"/>
      <c r="JC11" s="103"/>
      <c r="JD11" s="4"/>
    </row>
    <row r="12" spans="1:265" x14ac:dyDescent="0.2">
      <c r="A12" s="14" t="s">
        <v>6</v>
      </c>
      <c r="B12" s="53"/>
      <c r="C12" s="54"/>
      <c r="D12" s="55"/>
      <c r="E12" s="55"/>
      <c r="F12" s="55"/>
      <c r="G12" s="55"/>
      <c r="H12" s="55"/>
      <c r="I12" s="55"/>
      <c r="J12" s="55"/>
      <c r="K12" s="55"/>
      <c r="L12" s="57"/>
      <c r="M12" s="57"/>
      <c r="N12" s="57"/>
      <c r="O12" s="146"/>
      <c r="P12" s="55"/>
      <c r="Q12" s="55"/>
      <c r="R12" s="55"/>
      <c r="S12" s="55"/>
      <c r="T12" s="55"/>
      <c r="U12" s="146"/>
      <c r="V12" s="55"/>
      <c r="W12" s="155"/>
      <c r="X12" s="57"/>
      <c r="Y12" s="59">
        <v>15</v>
      </c>
      <c r="Z12" s="57"/>
      <c r="AA12" s="63">
        <v>5</v>
      </c>
      <c r="AB12" s="58">
        <v>2.59</v>
      </c>
      <c r="AC12" s="58">
        <v>1.88</v>
      </c>
      <c r="AD12" s="69">
        <v>5.99</v>
      </c>
      <c r="AE12" s="56">
        <v>1.66</v>
      </c>
      <c r="AF12" s="128">
        <v>4.63</v>
      </c>
      <c r="AG12" s="45">
        <v>1.88</v>
      </c>
      <c r="AH12" s="136">
        <v>0.83</v>
      </c>
      <c r="AI12" s="127">
        <v>2.02</v>
      </c>
      <c r="AJ12" s="64">
        <v>1.54</v>
      </c>
      <c r="AK12" s="61">
        <v>1.17</v>
      </c>
      <c r="AL12" s="60">
        <v>7.8</v>
      </c>
      <c r="AM12" s="83">
        <v>9.33</v>
      </c>
      <c r="AN12" s="60">
        <v>2.5</v>
      </c>
      <c r="AO12" s="142">
        <v>0.99</v>
      </c>
      <c r="AP12" s="61">
        <v>1.29</v>
      </c>
      <c r="AQ12" s="89">
        <v>1.5</v>
      </c>
      <c r="AR12" s="49">
        <v>1.5</v>
      </c>
      <c r="AS12" s="64">
        <v>1.25</v>
      </c>
      <c r="AT12" s="56">
        <v>1.67</v>
      </c>
      <c r="AU12" s="56">
        <v>1.36</v>
      </c>
      <c r="AV12" s="59">
        <v>4</v>
      </c>
      <c r="AW12" s="61">
        <v>0.83</v>
      </c>
      <c r="AX12" s="59">
        <v>1.81</v>
      </c>
      <c r="AY12" s="45">
        <v>1.33</v>
      </c>
      <c r="AZ12" s="128">
        <v>2.17</v>
      </c>
      <c r="BA12" s="56">
        <v>1.25</v>
      </c>
      <c r="BB12" s="70">
        <f t="shared" si="0"/>
        <v>2.25</v>
      </c>
      <c r="BC12" s="69">
        <v>4.16</v>
      </c>
      <c r="BD12" s="60">
        <v>1.5</v>
      </c>
      <c r="BE12" s="64">
        <v>1.25</v>
      </c>
      <c r="BF12" s="61">
        <v>1.83</v>
      </c>
      <c r="BG12" s="135">
        <f t="shared" ref="BG12:BG17" si="2">21.95/12</f>
        <v>1.8291666666666666</v>
      </c>
      <c r="BH12" s="60">
        <v>2.5</v>
      </c>
      <c r="BI12" s="61">
        <v>0.42</v>
      </c>
      <c r="BJ12" s="61">
        <v>0.83</v>
      </c>
      <c r="BK12" s="82">
        <v>0.08</v>
      </c>
      <c r="BL12" s="57"/>
      <c r="BM12" s="60">
        <v>1.9</v>
      </c>
      <c r="BN12" s="57"/>
      <c r="BO12" s="57"/>
      <c r="BP12" s="61">
        <v>1.83</v>
      </c>
      <c r="BQ12" s="57"/>
      <c r="BR12" s="57"/>
      <c r="BS12" s="61">
        <v>0.08</v>
      </c>
      <c r="BT12" s="57"/>
      <c r="BU12" s="57"/>
      <c r="BV12" s="60">
        <v>2.5</v>
      </c>
      <c r="BW12" s="57"/>
      <c r="BX12" s="57"/>
      <c r="BY12" s="61">
        <v>1.83</v>
      </c>
      <c r="BZ12" s="57"/>
      <c r="CA12" s="57"/>
      <c r="CB12" s="61">
        <v>1.83</v>
      </c>
      <c r="CC12" s="57"/>
      <c r="CD12" s="57"/>
      <c r="CE12" s="61">
        <v>1.83</v>
      </c>
      <c r="CF12" s="57"/>
      <c r="CG12" s="57"/>
      <c r="CH12" s="64">
        <v>1.67</v>
      </c>
      <c r="CI12" s="57"/>
      <c r="CJ12" s="57"/>
      <c r="CK12" s="61">
        <v>0.08</v>
      </c>
      <c r="CL12" s="57"/>
      <c r="CM12" s="57"/>
      <c r="CN12" s="68">
        <v>1.83</v>
      </c>
      <c r="CO12" s="57"/>
      <c r="CP12" s="57"/>
      <c r="CQ12" s="64">
        <v>0.83</v>
      </c>
      <c r="CR12" s="57"/>
      <c r="CS12" s="57"/>
      <c r="CT12" s="64">
        <v>0.08</v>
      </c>
      <c r="CU12" s="57"/>
      <c r="CV12" s="57"/>
      <c r="CW12" s="69">
        <v>0.83</v>
      </c>
      <c r="CX12" s="57"/>
      <c r="CY12" s="57"/>
      <c r="CZ12" s="56">
        <v>1.33</v>
      </c>
      <c r="DA12" s="57"/>
      <c r="DB12" s="57"/>
      <c r="DC12" s="56">
        <v>0.08</v>
      </c>
      <c r="DD12" s="57"/>
      <c r="DE12" s="57"/>
      <c r="DF12" s="59">
        <v>0.1</v>
      </c>
      <c r="DG12" s="57"/>
      <c r="DH12" s="57"/>
      <c r="DI12" s="69">
        <v>1.08</v>
      </c>
      <c r="DJ12" s="57"/>
      <c r="DK12" s="57"/>
      <c r="DL12" s="69" t="s">
        <v>12</v>
      </c>
      <c r="DM12" s="57"/>
      <c r="DN12" s="76"/>
      <c r="DO12" s="69">
        <v>0.83</v>
      </c>
      <c r="DP12" s="76"/>
      <c r="DQ12" s="76"/>
      <c r="DR12" s="69">
        <v>0.67</v>
      </c>
      <c r="DS12" s="76"/>
      <c r="DT12" s="76"/>
      <c r="DU12" s="56">
        <v>0.75</v>
      </c>
      <c r="DV12" s="76"/>
      <c r="DW12" s="76"/>
      <c r="DX12" s="70">
        <v>0.83</v>
      </c>
      <c r="DY12" s="76"/>
      <c r="DZ12" s="76"/>
      <c r="EA12" s="44">
        <v>0.12</v>
      </c>
      <c r="EB12" s="76"/>
      <c r="EC12" s="76"/>
      <c r="ED12" s="73">
        <v>0.41</v>
      </c>
      <c r="EE12" s="76"/>
      <c r="EF12" s="76"/>
      <c r="EG12" s="45">
        <v>0.57999999999999996</v>
      </c>
      <c r="EH12" s="76"/>
      <c r="EI12" s="76"/>
      <c r="EJ12" s="45">
        <v>0.33</v>
      </c>
      <c r="EK12" s="76"/>
      <c r="EL12" s="76"/>
      <c r="EM12" s="45">
        <v>0.83</v>
      </c>
      <c r="EN12" s="76"/>
      <c r="EO12" s="76"/>
      <c r="EP12" s="73">
        <v>1.33</v>
      </c>
      <c r="EQ12" s="76"/>
      <c r="ER12" s="71"/>
      <c r="ES12" s="44">
        <v>1.5</v>
      </c>
      <c r="ET12" s="71"/>
      <c r="EU12" s="71"/>
      <c r="EV12" s="45">
        <v>0.75</v>
      </c>
      <c r="EW12" s="71"/>
      <c r="EX12" s="76"/>
      <c r="EY12" s="49">
        <v>0.1</v>
      </c>
      <c r="EZ12" s="76"/>
      <c r="FA12" s="76"/>
      <c r="FB12" s="49">
        <v>2</v>
      </c>
      <c r="FC12" s="76"/>
      <c r="FD12" s="76"/>
      <c r="FE12" s="45">
        <v>0.12</v>
      </c>
      <c r="FF12" s="76"/>
      <c r="FG12" s="76"/>
      <c r="FH12" s="45" t="s">
        <v>12</v>
      </c>
      <c r="FI12" s="76"/>
      <c r="FJ12" s="76"/>
      <c r="FK12" s="45">
        <v>0.12</v>
      </c>
      <c r="FL12" s="76"/>
      <c r="FM12" s="76"/>
      <c r="FN12" s="45">
        <v>0.79</v>
      </c>
      <c r="FO12" s="76"/>
      <c r="FP12" s="76"/>
      <c r="FQ12" s="45">
        <v>0.67</v>
      </c>
      <c r="FR12" s="76"/>
      <c r="FS12" s="76"/>
      <c r="FT12" s="45" t="s">
        <v>12</v>
      </c>
      <c r="FU12" s="76"/>
      <c r="FV12" s="76"/>
      <c r="FW12" s="45">
        <v>0.33</v>
      </c>
      <c r="FX12" s="76"/>
      <c r="FY12" s="76"/>
      <c r="FZ12" s="45">
        <v>0.12</v>
      </c>
      <c r="GA12" s="76"/>
      <c r="GB12" s="76"/>
      <c r="GC12" s="45">
        <v>0.33</v>
      </c>
      <c r="GD12" s="76"/>
      <c r="GE12" s="76"/>
      <c r="GF12" s="45">
        <v>0.33</v>
      </c>
      <c r="GG12" s="76"/>
      <c r="GH12" s="76"/>
      <c r="GI12" s="44">
        <v>0.33</v>
      </c>
      <c r="GJ12" s="76"/>
      <c r="GK12" s="76"/>
      <c r="GL12" s="45">
        <v>0.12</v>
      </c>
      <c r="GM12" s="76"/>
      <c r="GN12" s="76"/>
      <c r="GO12" s="45">
        <v>0.12</v>
      </c>
      <c r="GP12" s="76"/>
      <c r="GQ12" s="76"/>
      <c r="GR12" s="45">
        <v>1.08</v>
      </c>
      <c r="GS12" s="76"/>
      <c r="GT12" s="76"/>
      <c r="GU12" s="45" t="s">
        <v>12</v>
      </c>
      <c r="GV12" s="76"/>
      <c r="GW12" s="76"/>
      <c r="GX12" s="45" t="s">
        <v>12</v>
      </c>
      <c r="GY12" s="76"/>
      <c r="GZ12" s="76"/>
      <c r="HA12" s="45">
        <v>0.25</v>
      </c>
      <c r="HB12" s="76"/>
      <c r="HC12" s="76"/>
      <c r="HD12" s="45" t="s">
        <v>12</v>
      </c>
      <c r="HE12" s="76"/>
      <c r="HF12" s="76"/>
      <c r="HG12" s="45">
        <v>0.25</v>
      </c>
      <c r="HH12" s="76"/>
      <c r="HI12" s="76"/>
      <c r="HJ12" s="49">
        <v>2</v>
      </c>
      <c r="HK12" s="76"/>
      <c r="HL12" s="76"/>
      <c r="HM12" s="45">
        <v>1.05</v>
      </c>
      <c r="HN12" s="76"/>
      <c r="HO12" s="76"/>
      <c r="HP12" s="45" t="s">
        <v>12</v>
      </c>
      <c r="HQ12" s="76"/>
      <c r="HR12" s="76"/>
      <c r="HS12" s="45">
        <v>0.67</v>
      </c>
      <c r="HT12" s="76"/>
      <c r="HU12" s="76"/>
      <c r="HV12" s="44">
        <v>0.5</v>
      </c>
      <c r="HW12" s="76"/>
      <c r="HX12" s="76"/>
      <c r="HY12" s="45">
        <v>0.25</v>
      </c>
      <c r="HZ12" s="76"/>
      <c r="IA12" s="76"/>
      <c r="IB12" s="73">
        <v>0.56999999999999995</v>
      </c>
      <c r="IC12" s="76"/>
      <c r="ID12" s="76"/>
      <c r="IE12" s="45" t="s">
        <v>12</v>
      </c>
      <c r="IF12" s="76"/>
      <c r="IG12" s="76"/>
      <c r="IH12" s="45">
        <v>0.67</v>
      </c>
      <c r="II12" s="76"/>
      <c r="IJ12" s="76"/>
      <c r="IK12" s="45" t="s">
        <v>12</v>
      </c>
      <c r="IL12" s="76"/>
      <c r="IM12" s="76"/>
      <c r="IN12" s="45">
        <v>1.32</v>
      </c>
      <c r="IO12" s="76"/>
      <c r="IP12" s="74"/>
      <c r="IQ12" s="45" t="s">
        <v>12</v>
      </c>
      <c r="IR12" s="74"/>
      <c r="IS12" s="74"/>
      <c r="IT12" s="45">
        <v>1.99</v>
      </c>
      <c r="IU12" s="74"/>
      <c r="IV12" s="74"/>
      <c r="IW12" s="105" t="s">
        <v>12</v>
      </c>
      <c r="IX12" s="74"/>
      <c r="IY12" s="74"/>
      <c r="IZ12" s="99">
        <v>1.25</v>
      </c>
      <c r="JA12" s="4"/>
      <c r="JB12" s="6"/>
      <c r="JC12" s="112">
        <v>1.25</v>
      </c>
      <c r="JD12" s="4"/>
    </row>
    <row r="13" spans="1:265" x14ac:dyDescent="0.2">
      <c r="A13" s="14" t="s">
        <v>7</v>
      </c>
      <c r="B13" s="53"/>
      <c r="C13" s="79"/>
      <c r="D13" s="75"/>
      <c r="E13" s="75"/>
      <c r="F13" s="75"/>
      <c r="G13" s="75"/>
      <c r="H13" s="75"/>
      <c r="I13" s="75"/>
      <c r="J13" s="75"/>
      <c r="K13" s="75"/>
      <c r="L13" s="74"/>
      <c r="M13" s="74"/>
      <c r="N13" s="74"/>
      <c r="O13" s="75"/>
      <c r="P13" s="75"/>
      <c r="Q13" s="75"/>
      <c r="R13" s="75"/>
      <c r="S13" s="75"/>
      <c r="T13" s="75"/>
      <c r="U13" s="57"/>
      <c r="V13" s="75"/>
      <c r="W13" s="146"/>
      <c r="X13" s="141">
        <v>7.99</v>
      </c>
      <c r="Y13" s="128">
        <v>14.99</v>
      </c>
      <c r="Z13" s="149">
        <v>6.99</v>
      </c>
      <c r="AA13" s="149">
        <v>4</v>
      </c>
      <c r="AB13" s="58">
        <v>2.59</v>
      </c>
      <c r="AC13" s="58">
        <v>1.88</v>
      </c>
      <c r="AD13" s="73">
        <v>4.99</v>
      </c>
      <c r="AE13" s="56">
        <v>1.66</v>
      </c>
      <c r="AF13" s="128">
        <v>4.63</v>
      </c>
      <c r="AG13" s="45">
        <v>1.88</v>
      </c>
      <c r="AH13" s="136">
        <v>0.83</v>
      </c>
      <c r="AI13" s="140">
        <v>2.02</v>
      </c>
      <c r="AJ13" s="64">
        <v>1.54</v>
      </c>
      <c r="AK13" s="127">
        <v>1.17</v>
      </c>
      <c r="AL13" s="61">
        <v>0.55000000000000004</v>
      </c>
      <c r="AM13" s="140">
        <v>9.33</v>
      </c>
      <c r="AN13" s="60">
        <v>2.5</v>
      </c>
      <c r="AO13" s="90">
        <v>4.5</v>
      </c>
      <c r="AP13" s="83">
        <v>1.29</v>
      </c>
      <c r="AQ13" s="49">
        <v>1.5</v>
      </c>
      <c r="AR13" s="49">
        <v>1.5</v>
      </c>
      <c r="AS13" s="61">
        <v>1.25</v>
      </c>
      <c r="AT13" s="128">
        <v>1.67</v>
      </c>
      <c r="AU13" s="56">
        <v>1.36</v>
      </c>
      <c r="AV13" s="56">
        <v>1.0900000000000001</v>
      </c>
      <c r="AW13" s="61">
        <v>0.83</v>
      </c>
      <c r="AX13" s="59">
        <v>1.81</v>
      </c>
      <c r="AY13" s="73">
        <v>1.33</v>
      </c>
      <c r="AZ13" s="69">
        <v>8.39</v>
      </c>
      <c r="BA13" s="56">
        <v>1.25</v>
      </c>
      <c r="BB13" s="81">
        <f t="shared" si="0"/>
        <v>2.25</v>
      </c>
      <c r="BC13" s="45">
        <v>4.16</v>
      </c>
      <c r="BD13" s="60">
        <v>1.5</v>
      </c>
      <c r="BE13" s="64">
        <v>1.25</v>
      </c>
      <c r="BF13" s="127">
        <v>1.83</v>
      </c>
      <c r="BG13" s="135">
        <f t="shared" si="2"/>
        <v>1.8291666666666666</v>
      </c>
      <c r="BH13" s="60">
        <v>2.5</v>
      </c>
      <c r="BI13" s="61">
        <v>0.42</v>
      </c>
      <c r="BJ13" s="61">
        <v>0.83</v>
      </c>
      <c r="BK13" s="61">
        <v>0.08</v>
      </c>
      <c r="BL13" s="74"/>
      <c r="BM13" s="60">
        <v>1.9</v>
      </c>
      <c r="BN13" s="74"/>
      <c r="BO13" s="74"/>
      <c r="BP13" s="83">
        <v>1.83</v>
      </c>
      <c r="BQ13" s="74"/>
      <c r="BR13" s="74"/>
      <c r="BS13" s="83">
        <v>0.08</v>
      </c>
      <c r="BT13" s="74"/>
      <c r="BU13" s="74"/>
      <c r="BV13" s="60">
        <v>2.5</v>
      </c>
      <c r="BW13" s="74"/>
      <c r="BX13" s="74"/>
      <c r="BY13" s="140">
        <v>1.67</v>
      </c>
      <c r="BZ13" s="74"/>
      <c r="CA13" s="74"/>
      <c r="CB13" s="83">
        <v>1.83</v>
      </c>
      <c r="CC13" s="74"/>
      <c r="CD13" s="74"/>
      <c r="CE13" s="83">
        <v>1.83</v>
      </c>
      <c r="CF13" s="74"/>
      <c r="CG13" s="74"/>
      <c r="CH13" s="64">
        <v>1.67</v>
      </c>
      <c r="CI13" s="74"/>
      <c r="CJ13" s="74"/>
      <c r="CK13" s="83">
        <v>0.99</v>
      </c>
      <c r="CL13" s="74"/>
      <c r="CM13" s="74"/>
      <c r="CN13" s="85">
        <v>0.5</v>
      </c>
      <c r="CO13" s="74"/>
      <c r="CP13" s="74"/>
      <c r="CQ13" s="84">
        <v>0.83</v>
      </c>
      <c r="CR13" s="74"/>
      <c r="CS13" s="74"/>
      <c r="CT13" s="64">
        <v>0.08</v>
      </c>
      <c r="CU13" s="74"/>
      <c r="CV13" s="74"/>
      <c r="CW13" s="69">
        <v>0.83</v>
      </c>
      <c r="CX13" s="74"/>
      <c r="CY13" s="74"/>
      <c r="CZ13" s="128">
        <v>1.33</v>
      </c>
      <c r="DA13" s="74"/>
      <c r="DB13" s="74"/>
      <c r="DC13" s="56">
        <v>0.08</v>
      </c>
      <c r="DD13" s="74"/>
      <c r="DE13" s="74"/>
      <c r="DF13" s="49">
        <v>0.1</v>
      </c>
      <c r="DG13" s="74"/>
      <c r="DH13" s="74"/>
      <c r="DI13" s="45">
        <v>1.08</v>
      </c>
      <c r="DJ13" s="74"/>
      <c r="DK13" s="74"/>
      <c r="DL13" s="73">
        <v>0.75</v>
      </c>
      <c r="DM13" s="74"/>
      <c r="DN13" s="76"/>
      <c r="DO13" s="45">
        <v>0.83</v>
      </c>
      <c r="DP13" s="76"/>
      <c r="DQ13" s="76"/>
      <c r="DR13" s="45">
        <v>0.67</v>
      </c>
      <c r="DS13" s="76"/>
      <c r="DT13" s="76"/>
      <c r="DU13" s="45" t="s">
        <v>12</v>
      </c>
      <c r="DV13" s="76"/>
      <c r="DW13" s="76"/>
      <c r="DX13" s="81">
        <v>0.83</v>
      </c>
      <c r="DY13" s="76"/>
      <c r="DZ13" s="76"/>
      <c r="EA13" s="44">
        <v>2</v>
      </c>
      <c r="EB13" s="76"/>
      <c r="EC13" s="76"/>
      <c r="ED13" s="73">
        <v>0.41</v>
      </c>
      <c r="EE13" s="76"/>
      <c r="EF13" s="76"/>
      <c r="EG13" s="45">
        <v>0.57999999999999996</v>
      </c>
      <c r="EH13" s="76"/>
      <c r="EI13" s="76"/>
      <c r="EJ13" s="45">
        <v>0.33</v>
      </c>
      <c r="EK13" s="76"/>
      <c r="EL13" s="76"/>
      <c r="EM13" s="45">
        <v>0.83</v>
      </c>
      <c r="EN13" s="76"/>
      <c r="EO13" s="76"/>
      <c r="EP13" s="73">
        <v>1.33</v>
      </c>
      <c r="EQ13" s="76"/>
      <c r="ER13" s="71"/>
      <c r="ES13" s="44">
        <v>1.5</v>
      </c>
      <c r="ET13" s="71"/>
      <c r="EU13" s="71"/>
      <c r="EV13" s="45">
        <v>0.12</v>
      </c>
      <c r="EW13" s="71"/>
      <c r="EX13" s="76"/>
      <c r="EY13" s="73">
        <v>0.12</v>
      </c>
      <c r="EZ13" s="76"/>
      <c r="FA13" s="76"/>
      <c r="FB13" s="73">
        <v>0.12</v>
      </c>
      <c r="FC13" s="76"/>
      <c r="FD13" s="76"/>
      <c r="FE13" s="45">
        <v>0.12</v>
      </c>
      <c r="FF13" s="76"/>
      <c r="FG13" s="76"/>
      <c r="FH13" s="45" t="s">
        <v>12</v>
      </c>
      <c r="FI13" s="76"/>
      <c r="FJ13" s="76"/>
      <c r="FK13" s="45">
        <v>0.12</v>
      </c>
      <c r="FL13" s="76"/>
      <c r="FM13" s="76"/>
      <c r="FN13" s="45">
        <v>0.79</v>
      </c>
      <c r="FO13" s="76"/>
      <c r="FP13" s="76"/>
      <c r="FQ13" s="45">
        <v>0.67</v>
      </c>
      <c r="FR13" s="76"/>
      <c r="FS13" s="76"/>
      <c r="FT13" s="45" t="s">
        <v>12</v>
      </c>
      <c r="FU13" s="76"/>
      <c r="FV13" s="76"/>
      <c r="FW13" s="45">
        <v>0.33</v>
      </c>
      <c r="FX13" s="76"/>
      <c r="FY13" s="76"/>
      <c r="FZ13" s="45">
        <v>0.12</v>
      </c>
      <c r="GA13" s="76"/>
      <c r="GB13" s="76"/>
      <c r="GC13" s="45">
        <v>0.33</v>
      </c>
      <c r="GD13" s="76"/>
      <c r="GE13" s="76"/>
      <c r="GF13" s="45">
        <v>0.33</v>
      </c>
      <c r="GG13" s="76"/>
      <c r="GH13" s="76"/>
      <c r="GI13" s="44">
        <v>0.33</v>
      </c>
      <c r="GJ13" s="76"/>
      <c r="GK13" s="76"/>
      <c r="GL13" s="45">
        <v>0.12</v>
      </c>
      <c r="GM13" s="76"/>
      <c r="GN13" s="76"/>
      <c r="GO13" s="44">
        <v>2</v>
      </c>
      <c r="GP13" s="76"/>
      <c r="GQ13" s="76"/>
      <c r="GR13" s="45">
        <v>0.12</v>
      </c>
      <c r="GS13" s="76"/>
      <c r="GT13" s="76"/>
      <c r="GU13" s="45" t="s">
        <v>12</v>
      </c>
      <c r="GV13" s="76"/>
      <c r="GW13" s="76"/>
      <c r="GX13" s="45" t="s">
        <v>12</v>
      </c>
      <c r="GY13" s="76"/>
      <c r="GZ13" s="76"/>
      <c r="HA13" s="45">
        <v>0.25</v>
      </c>
      <c r="HB13" s="76"/>
      <c r="HC13" s="76"/>
      <c r="HD13" s="45" t="s">
        <v>12</v>
      </c>
      <c r="HE13" s="76"/>
      <c r="HF13" s="76"/>
      <c r="HG13" s="45">
        <v>0.12</v>
      </c>
      <c r="HH13" s="76"/>
      <c r="HI13" s="76"/>
      <c r="HJ13" s="45" t="s">
        <v>12</v>
      </c>
      <c r="HK13" s="76"/>
      <c r="HL13" s="76"/>
      <c r="HM13" s="45">
        <v>1.05</v>
      </c>
      <c r="HN13" s="76"/>
      <c r="HO13" s="76"/>
      <c r="HP13" s="45" t="s">
        <v>12</v>
      </c>
      <c r="HQ13" s="76"/>
      <c r="HR13" s="76"/>
      <c r="HS13" s="45">
        <v>0.67</v>
      </c>
      <c r="HT13" s="76"/>
      <c r="HU13" s="76"/>
      <c r="HV13" s="45" t="s">
        <v>12</v>
      </c>
      <c r="HW13" s="76"/>
      <c r="HX13" s="76"/>
      <c r="HY13" s="45">
        <v>0.12</v>
      </c>
      <c r="HZ13" s="76"/>
      <c r="IA13" s="76"/>
      <c r="IB13" s="45">
        <v>0.56999999999999995</v>
      </c>
      <c r="IC13" s="76"/>
      <c r="ID13" s="76"/>
      <c r="IE13" s="45" t="s">
        <v>12</v>
      </c>
      <c r="IF13" s="76"/>
      <c r="IG13" s="76"/>
      <c r="IH13" s="45">
        <v>0.67</v>
      </c>
      <c r="II13" s="76"/>
      <c r="IJ13" s="76"/>
      <c r="IK13" s="45" t="s">
        <v>12</v>
      </c>
      <c r="IL13" s="76"/>
      <c r="IM13" s="76"/>
      <c r="IN13" s="45">
        <v>1.32</v>
      </c>
      <c r="IO13" s="76"/>
      <c r="IP13" s="74"/>
      <c r="IQ13" s="45">
        <v>0.25</v>
      </c>
      <c r="IR13" s="74"/>
      <c r="IS13" s="74"/>
      <c r="IT13" s="45">
        <v>0.25</v>
      </c>
      <c r="IU13" s="74"/>
      <c r="IV13" s="74"/>
      <c r="IW13" s="105" t="s">
        <v>12</v>
      </c>
      <c r="IX13" s="74"/>
      <c r="IY13" s="74"/>
      <c r="IZ13" s="99">
        <v>1.25</v>
      </c>
      <c r="JA13" s="4"/>
      <c r="JB13" s="6"/>
      <c r="JC13" s="112">
        <v>1.25</v>
      </c>
      <c r="JD13" s="4"/>
    </row>
    <row r="14" spans="1:265" x14ac:dyDescent="0.2">
      <c r="A14" s="14" t="s">
        <v>8</v>
      </c>
      <c r="B14" s="53"/>
      <c r="C14" s="79"/>
      <c r="D14" s="75"/>
      <c r="E14" s="75"/>
      <c r="F14" s="75"/>
      <c r="G14" s="75"/>
      <c r="H14" s="75"/>
      <c r="I14" s="75"/>
      <c r="J14" s="75"/>
      <c r="K14" s="75"/>
      <c r="L14" s="74"/>
      <c r="M14" s="74"/>
      <c r="N14" s="74"/>
      <c r="O14" s="75"/>
      <c r="P14" s="75"/>
      <c r="Q14" s="75"/>
      <c r="R14" s="75"/>
      <c r="S14" s="49">
        <v>20.5</v>
      </c>
      <c r="T14" s="75"/>
      <c r="U14" s="146"/>
      <c r="V14" s="57"/>
      <c r="W14" s="115"/>
      <c r="X14" s="141">
        <v>7.99</v>
      </c>
      <c r="Y14" s="49">
        <v>5.99</v>
      </c>
      <c r="Z14" s="57"/>
      <c r="AA14" s="89">
        <v>15</v>
      </c>
      <c r="AB14" s="58">
        <v>2.59</v>
      </c>
      <c r="AC14" s="58">
        <v>1.88</v>
      </c>
      <c r="AD14" s="49">
        <v>5</v>
      </c>
      <c r="AE14" s="56">
        <v>1.66</v>
      </c>
      <c r="AF14" s="128">
        <v>4.63</v>
      </c>
      <c r="AG14" s="73">
        <v>1.88</v>
      </c>
      <c r="AH14" s="87">
        <v>0.83</v>
      </c>
      <c r="AI14" s="140">
        <v>2.02</v>
      </c>
      <c r="AJ14" s="64">
        <v>1.54</v>
      </c>
      <c r="AK14" s="127">
        <v>1.17</v>
      </c>
      <c r="AL14" s="61">
        <v>0.55000000000000004</v>
      </c>
      <c r="AM14" s="84">
        <v>3.03</v>
      </c>
      <c r="AN14" s="60">
        <v>2.5</v>
      </c>
      <c r="AO14" s="143">
        <v>4.5</v>
      </c>
      <c r="AP14" s="83">
        <v>1.29</v>
      </c>
      <c r="AQ14" s="49">
        <v>1.5</v>
      </c>
      <c r="AR14" s="49">
        <v>1.5</v>
      </c>
      <c r="AS14" s="61">
        <v>1.25</v>
      </c>
      <c r="AT14" s="56">
        <v>1.67</v>
      </c>
      <c r="AU14" s="49">
        <v>3</v>
      </c>
      <c r="AV14" s="56">
        <v>1.0900000000000001</v>
      </c>
      <c r="AW14" s="61">
        <v>0.83</v>
      </c>
      <c r="AX14" s="59">
        <v>1.81</v>
      </c>
      <c r="AY14" s="45">
        <v>1.33</v>
      </c>
      <c r="AZ14" s="69">
        <v>2.17</v>
      </c>
      <c r="BA14" s="56">
        <v>1.25</v>
      </c>
      <c r="BB14" s="81">
        <f t="shared" si="0"/>
        <v>2.25</v>
      </c>
      <c r="BC14" s="73">
        <v>4.16</v>
      </c>
      <c r="BD14" s="60">
        <v>1.5</v>
      </c>
      <c r="BE14" s="64">
        <v>1.25</v>
      </c>
      <c r="BF14" s="64">
        <v>1.83</v>
      </c>
      <c r="BG14" s="135">
        <f t="shared" si="2"/>
        <v>1.8291666666666666</v>
      </c>
      <c r="BH14" s="60">
        <v>2.5</v>
      </c>
      <c r="BI14" s="61">
        <v>0.42</v>
      </c>
      <c r="BJ14" s="61">
        <v>0.83</v>
      </c>
      <c r="BK14" s="61">
        <v>0.08</v>
      </c>
      <c r="BL14" s="74"/>
      <c r="BM14" s="60">
        <v>1.9</v>
      </c>
      <c r="BN14" s="74"/>
      <c r="BO14" s="74"/>
      <c r="BP14" s="83">
        <v>1.83</v>
      </c>
      <c r="BQ14" s="74"/>
      <c r="BR14" s="74"/>
      <c r="BS14" s="61">
        <v>0.08</v>
      </c>
      <c r="BT14" s="74"/>
      <c r="BU14" s="74"/>
      <c r="BV14" s="60">
        <v>2.5</v>
      </c>
      <c r="BW14" s="74"/>
      <c r="BX14" s="74"/>
      <c r="BY14" s="84">
        <v>1.67</v>
      </c>
      <c r="BZ14" s="74"/>
      <c r="CA14" s="74"/>
      <c r="CB14" s="84" t="s">
        <v>12</v>
      </c>
      <c r="CC14" s="74"/>
      <c r="CD14" s="74"/>
      <c r="CE14" s="84">
        <v>1.83</v>
      </c>
      <c r="CF14" s="74"/>
      <c r="CG14" s="74"/>
      <c r="CH14" s="61">
        <v>1.67</v>
      </c>
      <c r="CI14" s="74"/>
      <c r="CJ14" s="74"/>
      <c r="CK14" s="61">
        <v>0.08</v>
      </c>
      <c r="CL14" s="74"/>
      <c r="CM14" s="74"/>
      <c r="CN14" s="85">
        <v>0.5</v>
      </c>
      <c r="CO14" s="74"/>
      <c r="CP14" s="74"/>
      <c r="CQ14" s="84">
        <v>0.83</v>
      </c>
      <c r="CR14" s="74"/>
      <c r="CS14" s="74"/>
      <c r="CT14" s="64">
        <v>0.08</v>
      </c>
      <c r="CU14" s="74"/>
      <c r="CV14" s="74"/>
      <c r="CW14" s="69">
        <v>0.83</v>
      </c>
      <c r="CX14" s="74"/>
      <c r="CY14" s="74"/>
      <c r="CZ14" s="56">
        <v>1.33</v>
      </c>
      <c r="DA14" s="74"/>
      <c r="DB14" s="74"/>
      <c r="DC14" s="56">
        <v>0.08</v>
      </c>
      <c r="DD14" s="74"/>
      <c r="DE14" s="74"/>
      <c r="DF14" s="59">
        <v>0.1</v>
      </c>
      <c r="DG14" s="74"/>
      <c r="DH14" s="74"/>
      <c r="DI14" s="45">
        <v>1.08</v>
      </c>
      <c r="DJ14" s="74"/>
      <c r="DK14" s="74"/>
      <c r="DL14" s="45" t="s">
        <v>12</v>
      </c>
      <c r="DM14" s="74"/>
      <c r="DN14" s="76"/>
      <c r="DO14" s="45">
        <v>0.83</v>
      </c>
      <c r="DP14" s="76"/>
      <c r="DQ14" s="76"/>
      <c r="DR14" s="44">
        <v>2</v>
      </c>
      <c r="DS14" s="76"/>
      <c r="DT14" s="76"/>
      <c r="DU14" s="45" t="s">
        <v>12</v>
      </c>
      <c r="DV14" s="76"/>
      <c r="DW14" s="76"/>
      <c r="DX14" s="81">
        <v>0.83</v>
      </c>
      <c r="DY14" s="76"/>
      <c r="DZ14" s="76"/>
      <c r="EA14" s="44">
        <v>2</v>
      </c>
      <c r="EB14" s="76"/>
      <c r="EC14" s="76"/>
      <c r="ED14" s="73">
        <v>0.41</v>
      </c>
      <c r="EE14" s="76"/>
      <c r="EF14" s="76"/>
      <c r="EG14" s="45">
        <v>0.57999999999999996</v>
      </c>
      <c r="EH14" s="76"/>
      <c r="EI14" s="76"/>
      <c r="EJ14" s="45">
        <v>0.33</v>
      </c>
      <c r="EK14" s="76"/>
      <c r="EL14" s="76"/>
      <c r="EM14" s="45">
        <v>0.83</v>
      </c>
      <c r="EN14" s="76"/>
      <c r="EO14" s="76"/>
      <c r="EP14" s="45">
        <v>1.33</v>
      </c>
      <c r="EQ14" s="76"/>
      <c r="ER14" s="76"/>
      <c r="ES14" s="44">
        <v>1.5</v>
      </c>
      <c r="ET14" s="76"/>
      <c r="EU14" s="76"/>
      <c r="EV14" s="73">
        <v>0.12</v>
      </c>
      <c r="EW14" s="76"/>
      <c r="EX14" s="76"/>
      <c r="EY14" s="49">
        <v>0.1</v>
      </c>
      <c r="EZ14" s="76"/>
      <c r="FA14" s="76"/>
      <c r="FB14" s="49">
        <v>0.42</v>
      </c>
      <c r="FC14" s="76"/>
      <c r="FD14" s="76"/>
      <c r="FE14" s="45">
        <v>0.12</v>
      </c>
      <c r="FF14" s="76"/>
      <c r="FG14" s="76"/>
      <c r="FH14" s="49">
        <v>0.1</v>
      </c>
      <c r="FI14" s="76"/>
      <c r="FJ14" s="76"/>
      <c r="FK14" s="45">
        <v>0.12</v>
      </c>
      <c r="FL14" s="76"/>
      <c r="FM14" s="76"/>
      <c r="FN14" s="45">
        <v>0.79</v>
      </c>
      <c r="FO14" s="76"/>
      <c r="FP14" s="76"/>
      <c r="FQ14" s="45">
        <v>0.67</v>
      </c>
      <c r="FR14" s="76"/>
      <c r="FS14" s="76"/>
      <c r="FT14" s="45" t="s">
        <v>12</v>
      </c>
      <c r="FU14" s="76"/>
      <c r="FV14" s="76"/>
      <c r="FW14" s="45">
        <v>0.33</v>
      </c>
      <c r="FX14" s="76"/>
      <c r="FY14" s="76"/>
      <c r="FZ14" s="45">
        <v>0.12</v>
      </c>
      <c r="GA14" s="76"/>
      <c r="GB14" s="76"/>
      <c r="GC14" s="45">
        <v>0.33</v>
      </c>
      <c r="GD14" s="76"/>
      <c r="GE14" s="76"/>
      <c r="GF14" s="45">
        <v>0.33</v>
      </c>
      <c r="GG14" s="76"/>
      <c r="GH14" s="76"/>
      <c r="GI14" s="45">
        <v>0.33</v>
      </c>
      <c r="GJ14" s="76"/>
      <c r="GK14" s="76"/>
      <c r="GL14" s="45">
        <v>0.12</v>
      </c>
      <c r="GM14" s="76"/>
      <c r="GN14" s="76"/>
      <c r="GO14" s="44">
        <v>2</v>
      </c>
      <c r="GP14" s="76"/>
      <c r="GQ14" s="76"/>
      <c r="GR14" s="45">
        <v>1.08</v>
      </c>
      <c r="GS14" s="76"/>
      <c r="GT14" s="76"/>
      <c r="GU14" s="45" t="s">
        <v>12</v>
      </c>
      <c r="GV14" s="76"/>
      <c r="GW14" s="76"/>
      <c r="GX14" s="45" t="s">
        <v>12</v>
      </c>
      <c r="GY14" s="76"/>
      <c r="GZ14" s="76"/>
      <c r="HA14" s="45">
        <v>0.25</v>
      </c>
      <c r="HB14" s="76"/>
      <c r="HC14" s="76"/>
      <c r="HD14" s="45" t="s">
        <v>12</v>
      </c>
      <c r="HE14" s="76"/>
      <c r="HF14" s="76"/>
      <c r="HG14" s="45" t="s">
        <v>12</v>
      </c>
      <c r="HH14" s="76"/>
      <c r="HI14" s="76"/>
      <c r="HJ14" s="45" t="s">
        <v>12</v>
      </c>
      <c r="HK14" s="76"/>
      <c r="HL14" s="76"/>
      <c r="HM14" s="45">
        <v>1.05</v>
      </c>
      <c r="HN14" s="76"/>
      <c r="HO14" s="76"/>
      <c r="HP14" s="49">
        <v>2</v>
      </c>
      <c r="HQ14" s="76"/>
      <c r="HR14" s="76"/>
      <c r="HS14" s="45">
        <v>0.67</v>
      </c>
      <c r="HT14" s="76"/>
      <c r="HU14" s="76"/>
      <c r="HV14" s="45" t="s">
        <v>12</v>
      </c>
      <c r="HW14" s="76"/>
      <c r="HX14" s="76"/>
      <c r="HY14" s="45">
        <v>1.17</v>
      </c>
      <c r="HZ14" s="76"/>
      <c r="IA14" s="76"/>
      <c r="IB14" s="45">
        <v>0.56999999999999995</v>
      </c>
      <c r="IC14" s="76"/>
      <c r="ID14" s="76"/>
      <c r="IE14" s="45" t="s">
        <v>12</v>
      </c>
      <c r="IF14" s="76"/>
      <c r="IG14" s="76"/>
      <c r="IH14" s="45">
        <v>0.67</v>
      </c>
      <c r="II14" s="76"/>
      <c r="IJ14" s="76"/>
      <c r="IK14" s="45" t="s">
        <v>12</v>
      </c>
      <c r="IL14" s="76"/>
      <c r="IM14" s="76"/>
      <c r="IN14" s="45">
        <v>1.32</v>
      </c>
      <c r="IO14" s="76"/>
      <c r="IP14" s="74"/>
      <c r="IQ14" s="45" t="s">
        <v>12</v>
      </c>
      <c r="IR14" s="74"/>
      <c r="IS14" s="74"/>
      <c r="IT14" s="45">
        <v>0.25</v>
      </c>
      <c r="IU14" s="74"/>
      <c r="IV14" s="74"/>
      <c r="IW14" s="105">
        <v>0.25</v>
      </c>
      <c r="IX14" s="74"/>
      <c r="IY14" s="74"/>
      <c r="IZ14" s="99">
        <v>1.25</v>
      </c>
      <c r="JA14" s="4"/>
      <c r="JB14" s="6"/>
      <c r="JC14" s="99">
        <v>1.25</v>
      </c>
      <c r="JD14" s="4"/>
    </row>
    <row r="15" spans="1:265" x14ac:dyDescent="0.2">
      <c r="A15" s="14" t="s">
        <v>9</v>
      </c>
      <c r="B15" s="55"/>
      <c r="C15" s="75"/>
      <c r="D15" s="75"/>
      <c r="E15" s="75"/>
      <c r="F15" s="75"/>
      <c r="G15" s="75"/>
      <c r="H15" s="75"/>
      <c r="I15" s="75"/>
      <c r="J15" s="75"/>
      <c r="K15" s="75"/>
      <c r="L15" s="74"/>
      <c r="M15" s="74"/>
      <c r="N15" s="146"/>
      <c r="O15" s="75"/>
      <c r="P15" s="75"/>
      <c r="Q15" s="75"/>
      <c r="R15" s="75"/>
      <c r="S15" s="57"/>
      <c r="T15" s="75"/>
      <c r="U15" s="75"/>
      <c r="V15" s="75"/>
      <c r="W15" s="159"/>
      <c r="X15" s="167">
        <v>12</v>
      </c>
      <c r="Y15" s="59">
        <v>10</v>
      </c>
      <c r="Z15" s="57"/>
      <c r="AA15" s="59">
        <v>4</v>
      </c>
      <c r="AB15" s="58">
        <v>2.59</v>
      </c>
      <c r="AC15" s="58">
        <v>1.88</v>
      </c>
      <c r="AD15" s="136">
        <v>3.99</v>
      </c>
      <c r="AE15" s="129">
        <v>1.66</v>
      </c>
      <c r="AF15" s="56">
        <v>4.63</v>
      </c>
      <c r="AG15" s="73">
        <v>1.88</v>
      </c>
      <c r="AH15" s="119">
        <v>0.83</v>
      </c>
      <c r="AI15" s="140">
        <v>2.02</v>
      </c>
      <c r="AJ15" s="61">
        <v>1.54</v>
      </c>
      <c r="AK15" s="127">
        <v>1.17</v>
      </c>
      <c r="AL15" s="127">
        <v>0.55000000000000004</v>
      </c>
      <c r="AM15" s="83">
        <v>9.33</v>
      </c>
      <c r="AN15" s="60">
        <v>2.5</v>
      </c>
      <c r="AO15" s="143">
        <v>0.83</v>
      </c>
      <c r="AP15" s="83">
        <v>0.83</v>
      </c>
      <c r="AQ15" s="83">
        <v>0.99</v>
      </c>
      <c r="AR15" s="89">
        <v>1.5</v>
      </c>
      <c r="AS15" s="61">
        <v>1.25</v>
      </c>
      <c r="AT15" s="56">
        <v>1.67</v>
      </c>
      <c r="AU15" s="56">
        <v>1.36</v>
      </c>
      <c r="AV15" s="56">
        <v>1.0900000000000001</v>
      </c>
      <c r="AW15" s="61">
        <v>0.83</v>
      </c>
      <c r="AX15" s="59">
        <v>1.81</v>
      </c>
      <c r="AY15" s="45">
        <v>1.33</v>
      </c>
      <c r="AZ15" s="128">
        <v>2.17</v>
      </c>
      <c r="BA15" s="56">
        <v>1.25</v>
      </c>
      <c r="BB15" s="81">
        <f t="shared" si="0"/>
        <v>2.25</v>
      </c>
      <c r="BC15" s="73">
        <v>4.16</v>
      </c>
      <c r="BD15" s="60">
        <v>1.5</v>
      </c>
      <c r="BE15" s="64">
        <v>1.25</v>
      </c>
      <c r="BF15" s="61">
        <v>1.83</v>
      </c>
      <c r="BG15" s="135">
        <f t="shared" si="2"/>
        <v>1.8291666666666666</v>
      </c>
      <c r="BH15" s="60">
        <v>2.5</v>
      </c>
      <c r="BI15" s="61">
        <v>0.42</v>
      </c>
      <c r="BJ15" s="61">
        <v>0.83</v>
      </c>
      <c r="BK15" s="61">
        <v>0.08</v>
      </c>
      <c r="BL15" s="74"/>
      <c r="BM15" s="60">
        <v>1.9</v>
      </c>
      <c r="BN15" s="74"/>
      <c r="BO15" s="74"/>
      <c r="BP15" s="83">
        <v>1.83</v>
      </c>
      <c r="BQ15" s="74"/>
      <c r="BR15" s="74"/>
      <c r="BS15" s="83">
        <v>0.08</v>
      </c>
      <c r="BT15" s="74"/>
      <c r="BU15" s="74"/>
      <c r="BV15" s="60">
        <v>2.5</v>
      </c>
      <c r="BW15" s="74"/>
      <c r="BX15" s="74"/>
      <c r="BY15" s="84">
        <v>1.67</v>
      </c>
      <c r="BZ15" s="74"/>
      <c r="CA15" s="74"/>
      <c r="CB15" s="83" t="s">
        <v>12</v>
      </c>
      <c r="CC15" s="74"/>
      <c r="CD15" s="74"/>
      <c r="CE15" s="83">
        <v>1.83</v>
      </c>
      <c r="CF15" s="74"/>
      <c r="CG15" s="74"/>
      <c r="CH15" s="61">
        <v>1.67</v>
      </c>
      <c r="CI15" s="74"/>
      <c r="CJ15" s="74"/>
      <c r="CK15" s="144">
        <v>0.08</v>
      </c>
      <c r="CL15" s="74"/>
      <c r="CM15" s="74"/>
      <c r="CN15" s="85">
        <v>0.5</v>
      </c>
      <c r="CO15" s="74"/>
      <c r="CP15" s="74"/>
      <c r="CQ15" s="84">
        <v>0.83</v>
      </c>
      <c r="CR15" s="74"/>
      <c r="CS15" s="74"/>
      <c r="CT15" s="61">
        <v>0.08</v>
      </c>
      <c r="CU15" s="74"/>
      <c r="CV15" s="74"/>
      <c r="CW15" s="69">
        <v>0.83</v>
      </c>
      <c r="CX15" s="74"/>
      <c r="CY15" s="74"/>
      <c r="CZ15" s="56">
        <v>1.33</v>
      </c>
      <c r="DA15" s="74"/>
      <c r="DB15" s="74"/>
      <c r="DC15" s="56">
        <v>0.08</v>
      </c>
      <c r="DD15" s="74"/>
      <c r="DE15" s="74"/>
      <c r="DF15" s="49">
        <v>0.1</v>
      </c>
      <c r="DG15" s="74"/>
      <c r="DH15" s="74"/>
      <c r="DI15" s="45">
        <v>1.08</v>
      </c>
      <c r="DJ15" s="74"/>
      <c r="DK15" s="74"/>
      <c r="DL15" s="45" t="s">
        <v>12</v>
      </c>
      <c r="DM15" s="74"/>
      <c r="DN15" s="76"/>
      <c r="DO15" s="45">
        <v>0.83</v>
      </c>
      <c r="DP15" s="76"/>
      <c r="DQ15" s="76"/>
      <c r="DR15" s="45">
        <v>0.67</v>
      </c>
      <c r="DS15" s="76"/>
      <c r="DT15" s="76"/>
      <c r="DU15" s="45" t="s">
        <v>12</v>
      </c>
      <c r="DV15" s="76"/>
      <c r="DW15" s="76"/>
      <c r="DX15" s="81">
        <v>0.83</v>
      </c>
      <c r="DY15" s="76"/>
      <c r="DZ15" s="76"/>
      <c r="EA15" s="44">
        <v>2</v>
      </c>
      <c r="EB15" s="76"/>
      <c r="EC15" s="76"/>
      <c r="ED15" s="73">
        <v>0.41</v>
      </c>
      <c r="EE15" s="76"/>
      <c r="EF15" s="76"/>
      <c r="EG15" s="45">
        <v>0.57999999999999996</v>
      </c>
      <c r="EH15" s="76"/>
      <c r="EI15" s="76"/>
      <c r="EJ15" s="45">
        <v>0.33</v>
      </c>
      <c r="EK15" s="76"/>
      <c r="EL15" s="76"/>
      <c r="EM15" s="73">
        <v>0.83</v>
      </c>
      <c r="EN15" s="76"/>
      <c r="EO15" s="76"/>
      <c r="EP15" s="73">
        <v>1.33</v>
      </c>
      <c r="EQ15" s="76"/>
      <c r="ER15" s="76"/>
      <c r="ES15" s="44">
        <v>1.5</v>
      </c>
      <c r="ET15" s="76"/>
      <c r="EU15" s="76"/>
      <c r="EV15" s="45">
        <v>1.1399999999999999</v>
      </c>
      <c r="EW15" s="76"/>
      <c r="EX15" s="76"/>
      <c r="EY15" s="45">
        <v>0.75</v>
      </c>
      <c r="EZ15" s="76"/>
      <c r="FA15" s="76"/>
      <c r="FB15" s="73">
        <v>0.42</v>
      </c>
      <c r="FC15" s="76"/>
      <c r="FD15" s="76"/>
      <c r="FE15" s="45">
        <v>0.12</v>
      </c>
      <c r="FF15" s="76"/>
      <c r="FG15" s="76"/>
      <c r="FH15" s="45" t="s">
        <v>12</v>
      </c>
      <c r="FI15" s="76"/>
      <c r="FJ15" s="76"/>
      <c r="FK15" s="45">
        <v>0.12</v>
      </c>
      <c r="FL15" s="76"/>
      <c r="FM15" s="76"/>
      <c r="FN15" s="45">
        <v>0.79</v>
      </c>
      <c r="FO15" s="76"/>
      <c r="FP15" s="76"/>
      <c r="FQ15" s="45">
        <v>0.67</v>
      </c>
      <c r="FR15" s="76"/>
      <c r="FS15" s="76"/>
      <c r="FT15" s="44">
        <v>0.1</v>
      </c>
      <c r="FU15" s="76"/>
      <c r="FV15" s="76"/>
      <c r="FW15" s="45">
        <v>0.33</v>
      </c>
      <c r="FX15" s="76"/>
      <c r="FY15" s="76"/>
      <c r="FZ15" s="73">
        <v>0.12</v>
      </c>
      <c r="GA15" s="76"/>
      <c r="GB15" s="76"/>
      <c r="GC15" s="45">
        <v>0.33</v>
      </c>
      <c r="GD15" s="76"/>
      <c r="GE15" s="76"/>
      <c r="GF15" s="45">
        <v>0.33</v>
      </c>
      <c r="GG15" s="76"/>
      <c r="GH15" s="76"/>
      <c r="GI15" s="44">
        <v>0.33</v>
      </c>
      <c r="GJ15" s="76"/>
      <c r="GK15" s="76"/>
      <c r="GL15" s="45">
        <v>0.12</v>
      </c>
      <c r="GM15" s="76"/>
      <c r="GN15" s="76"/>
      <c r="GO15" s="45">
        <v>1.08</v>
      </c>
      <c r="GP15" s="76"/>
      <c r="GQ15" s="76"/>
      <c r="GR15" s="45">
        <v>1.08</v>
      </c>
      <c r="GS15" s="76"/>
      <c r="GT15" s="76"/>
      <c r="GU15" s="45" t="s">
        <v>12</v>
      </c>
      <c r="GV15" s="76"/>
      <c r="GW15" s="76"/>
      <c r="GX15" s="45" t="s">
        <v>12</v>
      </c>
      <c r="GY15" s="76"/>
      <c r="GZ15" s="76"/>
      <c r="HA15" s="45">
        <v>0.25</v>
      </c>
      <c r="HB15" s="76"/>
      <c r="HC15" s="76"/>
      <c r="HD15" s="96">
        <v>0.25</v>
      </c>
      <c r="HE15" s="76"/>
      <c r="HF15" s="76"/>
      <c r="HG15" s="45">
        <v>0.12</v>
      </c>
      <c r="HH15" s="76"/>
      <c r="HI15" s="76"/>
      <c r="HJ15" s="45" t="s">
        <v>12</v>
      </c>
      <c r="HK15" s="76"/>
      <c r="HL15" s="76"/>
      <c r="HM15" s="45">
        <v>1.05</v>
      </c>
      <c r="HN15" s="76"/>
      <c r="HO15" s="76"/>
      <c r="HP15" s="45" t="s">
        <v>12</v>
      </c>
      <c r="HQ15" s="76"/>
      <c r="HR15" s="76"/>
      <c r="HS15" s="45">
        <v>0.67</v>
      </c>
      <c r="HT15" s="76"/>
      <c r="HU15" s="76"/>
      <c r="HV15" s="45" t="s">
        <v>12</v>
      </c>
      <c r="HW15" s="76"/>
      <c r="HX15" s="76"/>
      <c r="HY15" s="45">
        <v>0.25</v>
      </c>
      <c r="HZ15" s="76"/>
      <c r="IA15" s="76"/>
      <c r="IB15" s="45">
        <v>0.56999999999999995</v>
      </c>
      <c r="IC15" s="76"/>
      <c r="ID15" s="76"/>
      <c r="IE15" s="45" t="s">
        <v>12</v>
      </c>
      <c r="IF15" s="76"/>
      <c r="IG15" s="76"/>
      <c r="IH15" s="45">
        <v>0.67</v>
      </c>
      <c r="II15" s="76"/>
      <c r="IJ15" s="76"/>
      <c r="IK15" s="45">
        <v>0.25</v>
      </c>
      <c r="IL15" s="76"/>
      <c r="IM15" s="76"/>
      <c r="IN15" s="45">
        <v>1.32</v>
      </c>
      <c r="IO15" s="76"/>
      <c r="IP15" s="74"/>
      <c r="IQ15" s="45" t="s">
        <v>12</v>
      </c>
      <c r="IR15" s="74"/>
      <c r="IS15" s="74"/>
      <c r="IT15" s="45">
        <v>0.25</v>
      </c>
      <c r="IU15" s="74"/>
      <c r="IV15" s="74"/>
      <c r="IW15" s="105">
        <v>0.25</v>
      </c>
      <c r="IX15" s="74"/>
      <c r="IY15" s="74"/>
      <c r="IZ15" s="99">
        <v>1.25</v>
      </c>
      <c r="JA15" s="4"/>
      <c r="JB15" s="6"/>
      <c r="JC15" s="112">
        <v>1.25</v>
      </c>
      <c r="JD15" s="4"/>
    </row>
    <row r="16" spans="1:265" x14ac:dyDescent="0.2">
      <c r="A16" s="14" t="s">
        <v>10</v>
      </c>
      <c r="B16" s="75"/>
      <c r="C16" s="75"/>
      <c r="D16" s="75"/>
      <c r="E16" s="75"/>
      <c r="F16" s="75"/>
      <c r="G16" s="75"/>
      <c r="H16" s="75"/>
      <c r="I16" s="75"/>
      <c r="J16" s="75"/>
      <c r="K16" s="75"/>
      <c r="L16" s="74"/>
      <c r="M16" s="74"/>
      <c r="N16" s="74"/>
      <c r="O16" s="75"/>
      <c r="P16" s="75"/>
      <c r="Q16" s="75"/>
      <c r="R16" s="75"/>
      <c r="S16" s="157"/>
      <c r="T16" s="75"/>
      <c r="U16" s="57"/>
      <c r="V16" s="57"/>
      <c r="W16" s="146"/>
      <c r="X16" s="116"/>
      <c r="Y16" s="57"/>
      <c r="Z16" s="146"/>
      <c r="AA16" s="63">
        <v>17.5</v>
      </c>
      <c r="AB16" s="58">
        <v>2.59</v>
      </c>
      <c r="AC16" s="58">
        <v>1.88</v>
      </c>
      <c r="AD16" s="137">
        <v>3.99</v>
      </c>
      <c r="AE16" s="130">
        <v>1.66</v>
      </c>
      <c r="AF16" s="59">
        <v>8</v>
      </c>
      <c r="AG16" s="45">
        <v>1.88</v>
      </c>
      <c r="AH16" s="138">
        <v>9</v>
      </c>
      <c r="AI16" s="140">
        <v>2.02</v>
      </c>
      <c r="AJ16" s="64">
        <v>1.54</v>
      </c>
      <c r="AK16" s="61">
        <v>1.17</v>
      </c>
      <c r="AL16" s="61">
        <v>3.99</v>
      </c>
      <c r="AM16" s="84">
        <v>3.03</v>
      </c>
      <c r="AN16" s="60">
        <v>2.5</v>
      </c>
      <c r="AO16" s="143">
        <v>0.83</v>
      </c>
      <c r="AP16" s="83">
        <v>1.29</v>
      </c>
      <c r="AQ16" s="83">
        <v>0.99</v>
      </c>
      <c r="AR16" s="49">
        <v>1.5</v>
      </c>
      <c r="AS16" s="64">
        <v>1.25</v>
      </c>
      <c r="AT16" s="56">
        <v>1.67</v>
      </c>
      <c r="AU16" s="56">
        <v>1.36</v>
      </c>
      <c r="AV16" s="49">
        <v>3</v>
      </c>
      <c r="AW16" s="61">
        <v>0.83</v>
      </c>
      <c r="AX16" s="59">
        <v>1.81</v>
      </c>
      <c r="AY16" s="45">
        <v>1.33</v>
      </c>
      <c r="AZ16" s="56">
        <v>2.17</v>
      </c>
      <c r="BA16" s="56">
        <v>1.25</v>
      </c>
      <c r="BB16" s="81">
        <f t="shared" si="0"/>
        <v>2.25</v>
      </c>
      <c r="BC16" s="45">
        <v>4.16</v>
      </c>
      <c r="BD16" s="60">
        <v>1.5</v>
      </c>
      <c r="BE16" s="64">
        <v>1.25</v>
      </c>
      <c r="BF16" s="61">
        <v>1.83</v>
      </c>
      <c r="BG16" s="135">
        <f t="shared" si="2"/>
        <v>1.8291666666666666</v>
      </c>
      <c r="BH16" s="60">
        <v>2.5</v>
      </c>
      <c r="BI16" s="61">
        <v>0.42</v>
      </c>
      <c r="BJ16" s="61">
        <v>0.83</v>
      </c>
      <c r="BK16" s="82">
        <v>0.08</v>
      </c>
      <c r="BL16" s="74"/>
      <c r="BM16" s="60">
        <v>1.9</v>
      </c>
      <c r="BN16" s="74"/>
      <c r="BO16" s="74"/>
      <c r="BP16" s="83">
        <v>1.83</v>
      </c>
      <c r="BQ16" s="74"/>
      <c r="BR16" s="74"/>
      <c r="BS16" s="61">
        <v>0.08</v>
      </c>
      <c r="BT16" s="74"/>
      <c r="BU16" s="74"/>
      <c r="BV16" s="60">
        <v>2.5</v>
      </c>
      <c r="BW16" s="74"/>
      <c r="BX16" s="74"/>
      <c r="BY16" s="140">
        <v>1.67</v>
      </c>
      <c r="BZ16" s="74"/>
      <c r="CA16" s="74"/>
      <c r="CB16" s="83">
        <v>4.99</v>
      </c>
      <c r="CC16" s="74"/>
      <c r="CD16" s="74"/>
      <c r="CE16" s="83">
        <v>1.83</v>
      </c>
      <c r="CF16" s="74"/>
      <c r="CG16" s="74"/>
      <c r="CH16" s="61">
        <v>1.67</v>
      </c>
      <c r="CI16" s="74"/>
      <c r="CJ16" s="74"/>
      <c r="CK16" s="127">
        <v>0.08</v>
      </c>
      <c r="CL16" s="74"/>
      <c r="CM16" s="74"/>
      <c r="CN16" s="85">
        <v>0.5</v>
      </c>
      <c r="CO16" s="74"/>
      <c r="CP16" s="74"/>
      <c r="CQ16" s="84">
        <v>0.83</v>
      </c>
      <c r="CR16" s="74"/>
      <c r="CS16" s="74"/>
      <c r="CT16" s="64">
        <v>0.08</v>
      </c>
      <c r="CU16" s="74"/>
      <c r="CV16" s="74"/>
      <c r="CW16" s="69">
        <v>0.83</v>
      </c>
      <c r="CX16" s="74"/>
      <c r="CY16" s="74"/>
      <c r="CZ16" s="56">
        <v>1.33</v>
      </c>
      <c r="DA16" s="74"/>
      <c r="DB16" s="74"/>
      <c r="DC16" s="56">
        <v>0.08</v>
      </c>
      <c r="DD16" s="74"/>
      <c r="DE16" s="74"/>
      <c r="DF16" s="59">
        <v>0.1</v>
      </c>
      <c r="DG16" s="74"/>
      <c r="DH16" s="74"/>
      <c r="DI16" s="45">
        <v>1.08</v>
      </c>
      <c r="DJ16" s="74"/>
      <c r="DK16" s="74"/>
      <c r="DL16" s="45" t="s">
        <v>12</v>
      </c>
      <c r="DM16" s="74"/>
      <c r="DN16" s="76"/>
      <c r="DO16" s="45">
        <v>0.75</v>
      </c>
      <c r="DP16" s="76"/>
      <c r="DQ16" s="76"/>
      <c r="DR16" s="45">
        <v>0.67</v>
      </c>
      <c r="DS16" s="76"/>
      <c r="DT16" s="76"/>
      <c r="DU16" s="45" t="s">
        <v>12</v>
      </c>
      <c r="DV16" s="76"/>
      <c r="DW16" s="76"/>
      <c r="DX16" s="81">
        <v>0.83</v>
      </c>
      <c r="DY16" s="76"/>
      <c r="DZ16" s="76"/>
      <c r="EA16" s="44">
        <v>0.17</v>
      </c>
      <c r="EB16" s="76"/>
      <c r="EC16" s="76"/>
      <c r="ED16" s="73">
        <v>0.41</v>
      </c>
      <c r="EE16" s="76"/>
      <c r="EF16" s="76"/>
      <c r="EG16" s="45">
        <v>0.75</v>
      </c>
      <c r="EH16" s="76"/>
      <c r="EI16" s="76"/>
      <c r="EJ16" s="45">
        <v>0.33</v>
      </c>
      <c r="EK16" s="76"/>
      <c r="EL16" s="76"/>
      <c r="EM16" s="73">
        <v>0.83</v>
      </c>
      <c r="EN16" s="76"/>
      <c r="EO16" s="76"/>
      <c r="EP16" s="73">
        <v>1.33</v>
      </c>
      <c r="EQ16" s="76"/>
      <c r="ER16" s="76"/>
      <c r="ES16" s="44">
        <v>0.12</v>
      </c>
      <c r="ET16" s="76"/>
      <c r="EU16" s="76"/>
      <c r="EV16" s="44">
        <v>0.1</v>
      </c>
      <c r="EW16" s="76"/>
      <c r="EX16" s="76"/>
      <c r="EY16" s="45">
        <v>0.25</v>
      </c>
      <c r="EZ16" s="76"/>
      <c r="FA16" s="76"/>
      <c r="FB16" s="73">
        <v>0.42</v>
      </c>
      <c r="FC16" s="76"/>
      <c r="FD16" s="76"/>
      <c r="FE16" s="45">
        <v>0.12</v>
      </c>
      <c r="FF16" s="76"/>
      <c r="FG16" s="76"/>
      <c r="FH16" s="44">
        <v>0.1</v>
      </c>
      <c r="FI16" s="76"/>
      <c r="FJ16" s="76"/>
      <c r="FK16" s="45">
        <v>0.12</v>
      </c>
      <c r="FL16" s="76"/>
      <c r="FM16" s="76"/>
      <c r="FN16" s="45">
        <v>0.79</v>
      </c>
      <c r="FO16" s="76"/>
      <c r="FP16" s="76"/>
      <c r="FQ16" s="45">
        <v>0.67</v>
      </c>
      <c r="FR16" s="76"/>
      <c r="FS16" s="76"/>
      <c r="FT16" s="45" t="s">
        <v>12</v>
      </c>
      <c r="FU16" s="76"/>
      <c r="FV16" s="76"/>
      <c r="FW16" s="45">
        <v>0.33</v>
      </c>
      <c r="FX16" s="76"/>
      <c r="FY16" s="76"/>
      <c r="FZ16" s="45">
        <v>0.12</v>
      </c>
      <c r="GA16" s="76"/>
      <c r="GB16" s="76"/>
      <c r="GC16" s="45">
        <v>0.33</v>
      </c>
      <c r="GD16" s="76"/>
      <c r="GE16" s="76"/>
      <c r="GF16" s="45">
        <v>0.33</v>
      </c>
      <c r="GG16" s="76"/>
      <c r="GH16" s="76"/>
      <c r="GI16" s="44">
        <v>0.33</v>
      </c>
      <c r="GJ16" s="76"/>
      <c r="GK16" s="76"/>
      <c r="GL16" s="165">
        <v>0.12</v>
      </c>
      <c r="GM16" s="76"/>
      <c r="GN16" s="76"/>
      <c r="GO16" s="45">
        <v>1.08</v>
      </c>
      <c r="GP16" s="76"/>
      <c r="GQ16" s="76"/>
      <c r="GR16" s="45">
        <v>1.08</v>
      </c>
      <c r="GS16" s="76"/>
      <c r="GT16" s="76"/>
      <c r="GU16" s="45" t="s">
        <v>12</v>
      </c>
      <c r="GV16" s="76"/>
      <c r="GW16" s="76"/>
      <c r="GX16" s="45" t="s">
        <v>12</v>
      </c>
      <c r="GY16" s="76"/>
      <c r="GZ16" s="76"/>
      <c r="HA16" s="45">
        <v>0.25</v>
      </c>
      <c r="HB16" s="76"/>
      <c r="HC16" s="76"/>
      <c r="HD16" s="96">
        <v>0.25</v>
      </c>
      <c r="HE16" s="76"/>
      <c r="HF16" s="76"/>
      <c r="HG16" s="45" t="s">
        <v>12</v>
      </c>
      <c r="HH16" s="76"/>
      <c r="HI16" s="76"/>
      <c r="HJ16" s="45" t="s">
        <v>12</v>
      </c>
      <c r="HK16" s="76"/>
      <c r="HL16" s="76"/>
      <c r="HM16" s="45">
        <v>0.12</v>
      </c>
      <c r="HN16" s="76"/>
      <c r="HO16" s="76"/>
      <c r="HP16" s="45" t="s">
        <v>12</v>
      </c>
      <c r="HQ16" s="76"/>
      <c r="HR16" s="76"/>
      <c r="HS16" s="45">
        <v>0.67</v>
      </c>
      <c r="HT16" s="76"/>
      <c r="HU16" s="76"/>
      <c r="HV16" s="45" t="s">
        <v>12</v>
      </c>
      <c r="HW16" s="76"/>
      <c r="HX16" s="76"/>
      <c r="HY16" s="45">
        <v>0.99</v>
      </c>
      <c r="HZ16" s="76"/>
      <c r="IA16" s="76"/>
      <c r="IB16" s="45">
        <v>0.56999999999999995</v>
      </c>
      <c r="IC16" s="76"/>
      <c r="ID16" s="76"/>
      <c r="IE16" s="45" t="s">
        <v>12</v>
      </c>
      <c r="IF16" s="76"/>
      <c r="IG16" s="76"/>
      <c r="IH16" s="45">
        <v>0.67</v>
      </c>
      <c r="II16" s="76"/>
      <c r="IJ16" s="76"/>
      <c r="IK16" s="49">
        <v>0.5</v>
      </c>
      <c r="IL16" s="76"/>
      <c r="IM16" s="76"/>
      <c r="IN16" s="45">
        <v>1.32</v>
      </c>
      <c r="IO16" s="76"/>
      <c r="IP16" s="74"/>
      <c r="IQ16" s="45" t="s">
        <v>12</v>
      </c>
      <c r="IR16" s="74"/>
      <c r="IS16" s="74"/>
      <c r="IT16" s="44">
        <v>0.3</v>
      </c>
      <c r="IU16" s="74"/>
      <c r="IV16" s="74"/>
      <c r="IW16" s="105">
        <v>0.5</v>
      </c>
      <c r="IX16" s="74"/>
      <c r="IY16" s="74"/>
      <c r="IZ16" s="99">
        <v>1.25</v>
      </c>
      <c r="JA16" s="4"/>
      <c r="JB16" s="6"/>
      <c r="JC16" s="101"/>
      <c r="JD16" s="4"/>
    </row>
    <row r="17" spans="1:271" x14ac:dyDescent="0.2">
      <c r="A17" s="14" t="s">
        <v>11</v>
      </c>
      <c r="B17" s="75"/>
      <c r="C17" s="75"/>
      <c r="D17" s="75"/>
      <c r="E17" s="75"/>
      <c r="F17" s="75"/>
      <c r="G17" s="75"/>
      <c r="H17" s="75"/>
      <c r="I17" s="75"/>
      <c r="J17" s="75"/>
      <c r="K17" s="75"/>
      <c r="L17" s="74"/>
      <c r="M17" s="75"/>
      <c r="N17" s="75"/>
      <c r="O17" s="146"/>
      <c r="P17" s="75"/>
      <c r="Q17" s="75"/>
      <c r="R17" s="75"/>
      <c r="S17" s="49">
        <v>26</v>
      </c>
      <c r="T17" s="75"/>
      <c r="U17" s="146"/>
      <c r="V17" s="75"/>
      <c r="W17" s="156"/>
      <c r="X17" s="62"/>
      <c r="Y17" s="57"/>
      <c r="Z17" s="57"/>
      <c r="AA17" s="136">
        <v>9.1300000000000008</v>
      </c>
      <c r="AB17" s="58">
        <v>2.59</v>
      </c>
      <c r="AC17" s="58">
        <v>1.88</v>
      </c>
      <c r="AD17" s="86">
        <v>12</v>
      </c>
      <c r="AE17" s="128">
        <v>1.66</v>
      </c>
      <c r="AF17" s="58">
        <v>4.63</v>
      </c>
      <c r="AG17" s="49">
        <v>8.9499999999999993</v>
      </c>
      <c r="AH17" s="73">
        <v>3.99</v>
      </c>
      <c r="AI17" s="140">
        <v>2.02</v>
      </c>
      <c r="AJ17" s="61">
        <v>1.54</v>
      </c>
      <c r="AK17" s="73">
        <v>1.17</v>
      </c>
      <c r="AL17" s="127">
        <v>0.55000000000000004</v>
      </c>
      <c r="AM17" s="84">
        <v>3.03</v>
      </c>
      <c r="AN17" s="60">
        <v>2.5</v>
      </c>
      <c r="AO17" s="143">
        <v>0.83</v>
      </c>
      <c r="AP17" s="83">
        <v>1.29</v>
      </c>
      <c r="AQ17" s="49">
        <v>1.5</v>
      </c>
      <c r="AR17" s="44">
        <v>1.5</v>
      </c>
      <c r="AS17" s="61">
        <v>1.25</v>
      </c>
      <c r="AT17" s="56">
        <v>1.67</v>
      </c>
      <c r="AU17" s="73">
        <v>5.44</v>
      </c>
      <c r="AV17" s="56">
        <v>1.0900000000000001</v>
      </c>
      <c r="AW17" s="127">
        <v>0.83</v>
      </c>
      <c r="AX17" s="49">
        <v>3</v>
      </c>
      <c r="AY17" s="73">
        <v>1.33</v>
      </c>
      <c r="AZ17" s="128">
        <v>2.17</v>
      </c>
      <c r="BA17" s="56">
        <v>1.25</v>
      </c>
      <c r="BB17" s="70">
        <f t="shared" si="0"/>
        <v>2.25</v>
      </c>
      <c r="BC17" s="45">
        <v>4.16</v>
      </c>
      <c r="BD17" s="60">
        <v>1.5</v>
      </c>
      <c r="BE17" s="61">
        <v>1.25</v>
      </c>
      <c r="BF17" s="61">
        <v>1.83</v>
      </c>
      <c r="BG17" s="135">
        <f t="shared" si="2"/>
        <v>1.8291666666666666</v>
      </c>
      <c r="BH17" s="60">
        <v>2.5</v>
      </c>
      <c r="BI17" s="61">
        <v>0.42</v>
      </c>
      <c r="BJ17" s="127">
        <v>0.83</v>
      </c>
      <c r="BK17" s="127">
        <v>0.08</v>
      </c>
      <c r="BL17" s="74"/>
      <c r="BM17" s="60">
        <v>1.9</v>
      </c>
      <c r="BN17" s="74"/>
      <c r="BO17" s="74"/>
      <c r="BP17" s="140">
        <v>1.83</v>
      </c>
      <c r="BQ17" s="74"/>
      <c r="BR17" s="74"/>
      <c r="BS17" s="61">
        <v>0.08</v>
      </c>
      <c r="BT17" s="74"/>
      <c r="BU17" s="74"/>
      <c r="BV17" s="60">
        <v>2.5</v>
      </c>
      <c r="BW17" s="74"/>
      <c r="BX17" s="74"/>
      <c r="BY17" s="140">
        <v>1.83</v>
      </c>
      <c r="BZ17" s="74"/>
      <c r="CA17" s="74"/>
      <c r="CB17" s="84">
        <v>4.4400000000000004</v>
      </c>
      <c r="CC17" s="74"/>
      <c r="CD17" s="74"/>
      <c r="CE17" s="83">
        <v>1.83</v>
      </c>
      <c r="CF17" s="74"/>
      <c r="CG17" s="74"/>
      <c r="CH17" s="61">
        <v>1.67</v>
      </c>
      <c r="CI17" s="74"/>
      <c r="CJ17" s="74"/>
      <c r="CK17" s="61">
        <v>0.08</v>
      </c>
      <c r="CL17" s="74"/>
      <c r="CM17" s="74"/>
      <c r="CN17" s="85">
        <v>0.5</v>
      </c>
      <c r="CO17" s="74"/>
      <c r="CP17" s="74"/>
      <c r="CQ17" s="83">
        <v>0.83</v>
      </c>
      <c r="CR17" s="74"/>
      <c r="CS17" s="74"/>
      <c r="CT17" s="61">
        <v>0.08</v>
      </c>
      <c r="CU17" s="74"/>
      <c r="CV17" s="74"/>
      <c r="CW17" s="69">
        <v>0.83</v>
      </c>
      <c r="CX17" s="74"/>
      <c r="CY17" s="74"/>
      <c r="CZ17" s="56">
        <v>1.33</v>
      </c>
      <c r="DA17" s="74"/>
      <c r="DB17" s="74"/>
      <c r="DC17" s="45">
        <v>0.08</v>
      </c>
      <c r="DD17" s="74"/>
      <c r="DE17" s="74"/>
      <c r="DF17" s="59">
        <v>0.1</v>
      </c>
      <c r="DG17" s="74"/>
      <c r="DH17" s="74"/>
      <c r="DI17" s="73">
        <v>1.08</v>
      </c>
      <c r="DJ17" s="74"/>
      <c r="DK17" s="74"/>
      <c r="DL17" s="73">
        <v>0.75</v>
      </c>
      <c r="DM17" s="74"/>
      <c r="DN17" s="76"/>
      <c r="DO17" s="45">
        <v>0.83</v>
      </c>
      <c r="DP17" s="76"/>
      <c r="DQ17" s="76"/>
      <c r="DR17" s="97">
        <v>4</v>
      </c>
      <c r="DS17" s="76"/>
      <c r="DT17" s="76"/>
      <c r="DU17" s="45" t="s">
        <v>12</v>
      </c>
      <c r="DV17" s="76"/>
      <c r="DW17" s="76"/>
      <c r="DX17" s="81">
        <v>0.75</v>
      </c>
      <c r="DY17" s="76"/>
      <c r="DZ17" s="76"/>
      <c r="EA17" s="44">
        <v>2</v>
      </c>
      <c r="EB17" s="76"/>
      <c r="EC17" s="76"/>
      <c r="ED17" s="73">
        <v>0.41</v>
      </c>
      <c r="EE17" s="76"/>
      <c r="EF17" s="76"/>
      <c r="EG17" s="45">
        <v>0.12</v>
      </c>
      <c r="EH17" s="76"/>
      <c r="EI17" s="76"/>
      <c r="EJ17" s="45">
        <v>0.33</v>
      </c>
      <c r="EK17" s="76"/>
      <c r="EL17" s="76"/>
      <c r="EM17" s="73">
        <v>0.83</v>
      </c>
      <c r="EN17" s="76"/>
      <c r="EO17" s="76"/>
      <c r="EP17" s="73">
        <v>1.33</v>
      </c>
      <c r="EQ17" s="76"/>
      <c r="ER17" s="76"/>
      <c r="ES17" s="44">
        <v>1.5</v>
      </c>
      <c r="ET17" s="76"/>
      <c r="EU17" s="76"/>
      <c r="EV17" s="73">
        <v>0.12</v>
      </c>
      <c r="EW17" s="76"/>
      <c r="EX17" s="76"/>
      <c r="EY17" s="45" t="s">
        <v>12</v>
      </c>
      <c r="EZ17" s="76"/>
      <c r="FA17" s="76"/>
      <c r="FB17" s="73">
        <v>0.12</v>
      </c>
      <c r="FC17" s="76"/>
      <c r="FD17" s="76"/>
      <c r="FE17" s="45">
        <v>0.25</v>
      </c>
      <c r="FF17" s="76"/>
      <c r="FG17" s="76"/>
      <c r="FH17" s="44">
        <v>0.1</v>
      </c>
      <c r="FI17" s="76"/>
      <c r="FJ17" s="76"/>
      <c r="FK17" s="45">
        <v>0.12</v>
      </c>
      <c r="FL17" s="76"/>
      <c r="FM17" s="76"/>
      <c r="FN17" s="45">
        <v>0.79</v>
      </c>
      <c r="FO17" s="76"/>
      <c r="FP17" s="76"/>
      <c r="FQ17" s="45">
        <v>0.67</v>
      </c>
      <c r="FR17" s="76"/>
      <c r="FS17" s="76"/>
      <c r="FT17" s="44">
        <v>0.1</v>
      </c>
      <c r="FU17" s="76"/>
      <c r="FV17" s="76"/>
      <c r="FW17" s="165">
        <v>0.33</v>
      </c>
      <c r="FX17" s="76"/>
      <c r="FY17" s="76"/>
      <c r="FZ17" s="45">
        <v>0.12</v>
      </c>
      <c r="GA17" s="76"/>
      <c r="GB17" s="76"/>
      <c r="GC17" s="45">
        <v>0.33</v>
      </c>
      <c r="GD17" s="76"/>
      <c r="GE17" s="76"/>
      <c r="GF17" s="45">
        <v>0.33</v>
      </c>
      <c r="GG17" s="76"/>
      <c r="GH17" s="76"/>
      <c r="GI17" s="44">
        <v>0.33</v>
      </c>
      <c r="GJ17" s="76"/>
      <c r="GK17" s="76"/>
      <c r="GL17" s="45">
        <v>0.12</v>
      </c>
      <c r="GM17" s="76"/>
      <c r="GN17" s="76"/>
      <c r="GO17" s="45">
        <v>1.08</v>
      </c>
      <c r="GP17" s="76"/>
      <c r="GQ17" s="76"/>
      <c r="GR17" s="45">
        <v>1.08</v>
      </c>
      <c r="GS17" s="76"/>
      <c r="GT17" s="76"/>
      <c r="GU17" s="45" t="s">
        <v>12</v>
      </c>
      <c r="GV17" s="76"/>
      <c r="GW17" s="76"/>
      <c r="GX17" s="45">
        <v>0.25</v>
      </c>
      <c r="GY17" s="76"/>
      <c r="GZ17" s="76"/>
      <c r="HA17" s="45">
        <v>0.12</v>
      </c>
      <c r="HB17" s="76"/>
      <c r="HC17" s="76"/>
      <c r="HD17" s="45">
        <v>0.25</v>
      </c>
      <c r="HE17" s="76"/>
      <c r="HF17" s="76"/>
      <c r="HG17" s="45">
        <v>0.25</v>
      </c>
      <c r="HH17" s="76"/>
      <c r="HI17" s="76"/>
      <c r="HJ17" s="45" t="s">
        <v>12</v>
      </c>
      <c r="HK17" s="76"/>
      <c r="HL17" s="76"/>
      <c r="HM17" s="45">
        <v>1.05</v>
      </c>
      <c r="HN17" s="76"/>
      <c r="HO17" s="76"/>
      <c r="HP17" s="45" t="s">
        <v>12</v>
      </c>
      <c r="HQ17" s="76"/>
      <c r="HR17" s="76"/>
      <c r="HS17" s="45">
        <v>0.67</v>
      </c>
      <c r="HT17" s="76"/>
      <c r="HU17" s="76"/>
      <c r="HV17" s="73">
        <v>0.25</v>
      </c>
      <c r="HW17" s="76"/>
      <c r="HX17" s="76"/>
      <c r="HY17" s="45">
        <v>0.25</v>
      </c>
      <c r="HZ17" s="76"/>
      <c r="IA17" s="76"/>
      <c r="IB17" s="45">
        <v>0.56999999999999995</v>
      </c>
      <c r="IC17" s="76"/>
      <c r="ID17" s="76"/>
      <c r="IE17" s="45" t="s">
        <v>12</v>
      </c>
      <c r="IF17" s="76"/>
      <c r="IG17" s="76"/>
      <c r="IH17" s="45">
        <v>0.67</v>
      </c>
      <c r="II17" s="76"/>
      <c r="IJ17" s="76"/>
      <c r="IK17" s="45">
        <v>4.99</v>
      </c>
      <c r="IL17" s="76"/>
      <c r="IM17" s="76"/>
      <c r="IN17" s="45">
        <v>1.32</v>
      </c>
      <c r="IO17" s="76"/>
      <c r="IP17" s="74"/>
      <c r="IQ17" s="45" t="s">
        <v>12</v>
      </c>
      <c r="IR17" s="74"/>
      <c r="IS17" s="74"/>
      <c r="IT17" s="45">
        <v>0.25</v>
      </c>
      <c r="IU17" s="74"/>
      <c r="IV17" s="74"/>
      <c r="IW17" s="105">
        <v>0.5</v>
      </c>
      <c r="IX17" s="74"/>
      <c r="IY17" s="74"/>
      <c r="IZ17" s="99">
        <v>1.25</v>
      </c>
      <c r="JA17" s="4"/>
      <c r="JB17" s="6"/>
      <c r="JC17" s="101"/>
      <c r="JD17" s="4"/>
    </row>
    <row r="18" spans="1:271" s="26" customFormat="1" ht="15" customHeight="1" x14ac:dyDescent="0.2">
      <c r="A18" s="27" t="s">
        <v>21</v>
      </c>
      <c r="B18" s="28">
        <f t="shared" ref="B18:AF18" si="3">SUM(B4:B17)</f>
        <v>0</v>
      </c>
      <c r="C18" s="29">
        <f t="shared" si="3"/>
        <v>0</v>
      </c>
      <c r="D18" s="29">
        <f t="shared" si="3"/>
        <v>0</v>
      </c>
      <c r="E18" s="29">
        <f t="shared" si="3"/>
        <v>0</v>
      </c>
      <c r="F18" s="29">
        <f t="shared" si="3"/>
        <v>0</v>
      </c>
      <c r="G18" s="29">
        <f t="shared" si="3"/>
        <v>0</v>
      </c>
      <c r="H18" s="29">
        <f t="shared" si="3"/>
        <v>0</v>
      </c>
      <c r="I18" s="29">
        <f t="shared" si="3"/>
        <v>0</v>
      </c>
      <c r="J18" s="29">
        <f t="shared" si="3"/>
        <v>0</v>
      </c>
      <c r="K18" s="29">
        <f t="shared" si="3"/>
        <v>0</v>
      </c>
      <c r="L18" s="29">
        <f t="shared" si="3"/>
        <v>0</v>
      </c>
      <c r="M18" s="29">
        <f t="shared" si="3"/>
        <v>0</v>
      </c>
      <c r="N18" s="29">
        <f t="shared" si="3"/>
        <v>0</v>
      </c>
      <c r="O18" s="29">
        <f t="shared" si="3"/>
        <v>0</v>
      </c>
      <c r="P18" s="29">
        <f t="shared" si="3"/>
        <v>0</v>
      </c>
      <c r="Q18" s="29">
        <f t="shared" si="3"/>
        <v>0</v>
      </c>
      <c r="R18" s="29">
        <f t="shared" si="3"/>
        <v>0</v>
      </c>
      <c r="S18" s="29">
        <f t="shared" si="3"/>
        <v>46.5</v>
      </c>
      <c r="T18" s="29">
        <f t="shared" si="3"/>
        <v>0</v>
      </c>
      <c r="U18" s="29">
        <f t="shared" si="3"/>
        <v>0</v>
      </c>
      <c r="V18" s="29">
        <f t="shared" si="3"/>
        <v>35.99</v>
      </c>
      <c r="W18" s="29">
        <f t="shared" si="3"/>
        <v>46.99</v>
      </c>
      <c r="X18" s="29">
        <f t="shared" si="3"/>
        <v>90.929999999999993</v>
      </c>
      <c r="Y18" s="29">
        <f t="shared" si="3"/>
        <v>75.570000000000007</v>
      </c>
      <c r="Z18" s="29">
        <f t="shared" si="3"/>
        <v>36.950000000000003</v>
      </c>
      <c r="AA18" s="29">
        <f t="shared" si="3"/>
        <v>95.03</v>
      </c>
      <c r="AB18" s="29">
        <f t="shared" si="3"/>
        <v>31.08</v>
      </c>
      <c r="AC18" s="29">
        <f t="shared" si="3"/>
        <v>29.789999999999992</v>
      </c>
      <c r="AD18" s="29">
        <f t="shared" si="3"/>
        <v>67.42</v>
      </c>
      <c r="AE18" s="29">
        <f t="shared" si="3"/>
        <v>19.919999999999998</v>
      </c>
      <c r="AF18" s="29">
        <f t="shared" si="3"/>
        <v>70.17</v>
      </c>
      <c r="AG18" s="29">
        <f t="shared" ref="AG18:BM18" si="4">SUM(AG4:AG17)</f>
        <v>43.47999999999999</v>
      </c>
      <c r="AH18" s="29">
        <f t="shared" si="4"/>
        <v>24.46</v>
      </c>
      <c r="AI18" s="29">
        <f t="shared" si="4"/>
        <v>24.24</v>
      </c>
      <c r="AJ18" s="29">
        <f t="shared" si="4"/>
        <v>18.479999999999997</v>
      </c>
      <c r="AK18" s="29">
        <f t="shared" si="4"/>
        <v>14.04</v>
      </c>
      <c r="AL18" s="30">
        <f t="shared" si="4"/>
        <v>20.74</v>
      </c>
      <c r="AM18" s="30">
        <f t="shared" si="4"/>
        <v>78.069999999999993</v>
      </c>
      <c r="AN18" s="30">
        <f t="shared" si="4"/>
        <v>30</v>
      </c>
      <c r="AO18" s="29">
        <f t="shared" si="4"/>
        <v>31.739999999999991</v>
      </c>
      <c r="AP18" s="29">
        <f t="shared" si="4"/>
        <v>18.439999999999998</v>
      </c>
      <c r="AQ18" s="29">
        <f t="shared" si="4"/>
        <v>18.48</v>
      </c>
      <c r="AR18" s="29">
        <f t="shared" si="4"/>
        <v>19.5</v>
      </c>
      <c r="AS18" s="29">
        <f t="shared" si="4"/>
        <v>15</v>
      </c>
      <c r="AT18" s="29">
        <f t="shared" si="4"/>
        <v>20.04</v>
      </c>
      <c r="AU18" s="29">
        <f>SUM(AU4:AU17)</f>
        <v>25.319999999999997</v>
      </c>
      <c r="AV18" s="29">
        <f t="shared" si="4"/>
        <v>17.899999999999999</v>
      </c>
      <c r="AW18" s="29">
        <f t="shared" si="4"/>
        <v>9.9599999999999991</v>
      </c>
      <c r="AX18" s="29">
        <f t="shared" si="4"/>
        <v>22.91</v>
      </c>
      <c r="AY18" s="29">
        <f t="shared" si="4"/>
        <v>15.96</v>
      </c>
      <c r="AZ18" s="29">
        <f t="shared" si="4"/>
        <v>32.260000000000005</v>
      </c>
      <c r="BA18" s="29">
        <f t="shared" si="4"/>
        <v>15</v>
      </c>
      <c r="BB18" s="29">
        <f t="shared" si="4"/>
        <v>27</v>
      </c>
      <c r="BC18" s="29">
        <f t="shared" si="4"/>
        <v>49.919999999999987</v>
      </c>
      <c r="BD18" s="29">
        <f t="shared" si="4"/>
        <v>18</v>
      </c>
      <c r="BE18" s="29">
        <f t="shared" si="4"/>
        <v>15</v>
      </c>
      <c r="BF18" s="29">
        <f t="shared" si="4"/>
        <v>25.119999999999997</v>
      </c>
      <c r="BG18" s="29">
        <f t="shared" si="4"/>
        <v>21.949999999999992</v>
      </c>
      <c r="BH18" s="29">
        <f t="shared" si="4"/>
        <v>30</v>
      </c>
      <c r="BI18" s="29">
        <f t="shared" si="4"/>
        <v>5.04</v>
      </c>
      <c r="BJ18" s="29">
        <f t="shared" si="4"/>
        <v>9.9599999999999991</v>
      </c>
      <c r="BK18" s="29">
        <f t="shared" si="4"/>
        <v>0.95999999999999985</v>
      </c>
      <c r="BL18" s="39"/>
      <c r="BM18" s="29">
        <f t="shared" si="4"/>
        <v>22.799999999999997</v>
      </c>
      <c r="BN18" s="39"/>
      <c r="BO18" s="39"/>
      <c r="BP18" s="29">
        <f t="shared" ref="BP18:DR18" si="5">SUM(BP4:BP17)</f>
        <v>21.119999999999997</v>
      </c>
      <c r="BQ18" s="39"/>
      <c r="BR18" s="39"/>
      <c r="BS18" s="29">
        <f t="shared" si="5"/>
        <v>0.95999999999999985</v>
      </c>
      <c r="BT18" s="39"/>
      <c r="BU18" s="39"/>
      <c r="BV18" s="29">
        <f t="shared" si="5"/>
        <v>30</v>
      </c>
      <c r="BW18" s="39"/>
      <c r="BX18" s="39"/>
      <c r="BY18" s="29">
        <f t="shared" si="5"/>
        <v>20.68</v>
      </c>
      <c r="BZ18" s="39"/>
      <c r="CA18" s="39"/>
      <c r="CB18" s="29">
        <f t="shared" si="5"/>
        <v>26.080000000000002</v>
      </c>
      <c r="CC18" s="39"/>
      <c r="CD18" s="39"/>
      <c r="CE18" s="29">
        <f t="shared" si="5"/>
        <v>21.959999999999994</v>
      </c>
      <c r="CF18" s="39"/>
      <c r="CG18" s="39"/>
      <c r="CH18" s="29">
        <f t="shared" si="5"/>
        <v>20.04</v>
      </c>
      <c r="CI18" s="39"/>
      <c r="CJ18" s="39"/>
      <c r="CK18" s="29">
        <f t="shared" si="5"/>
        <v>2.7800000000000002</v>
      </c>
      <c r="CL18" s="39"/>
      <c r="CM18" s="39"/>
      <c r="CN18" s="29">
        <f t="shared" si="5"/>
        <v>8.66</v>
      </c>
      <c r="CO18" s="39"/>
      <c r="CP18" s="39"/>
      <c r="CQ18" s="29">
        <f t="shared" si="5"/>
        <v>9.9599999999999991</v>
      </c>
      <c r="CR18" s="39"/>
      <c r="CS18" s="39"/>
      <c r="CT18" s="29">
        <f t="shared" si="5"/>
        <v>0.95999999999999985</v>
      </c>
      <c r="CU18" s="39"/>
      <c r="CV18" s="39"/>
      <c r="CW18" s="29">
        <f t="shared" si="5"/>
        <v>9.9599999999999991</v>
      </c>
      <c r="CX18" s="39"/>
      <c r="CY18" s="39"/>
      <c r="CZ18" s="29">
        <f t="shared" si="5"/>
        <v>15.96</v>
      </c>
      <c r="DA18" s="39"/>
      <c r="DB18" s="39"/>
      <c r="DC18" s="29">
        <f t="shared" si="5"/>
        <v>0.95999999999999985</v>
      </c>
      <c r="DD18" s="39"/>
      <c r="DE18" s="39"/>
      <c r="DF18" s="29">
        <f t="shared" si="5"/>
        <v>1.2</v>
      </c>
      <c r="DG18" s="39"/>
      <c r="DH18" s="39"/>
      <c r="DI18" s="29">
        <f t="shared" si="5"/>
        <v>12.96</v>
      </c>
      <c r="DJ18" s="39"/>
      <c r="DK18" s="39"/>
      <c r="DL18" s="29">
        <f t="shared" si="5"/>
        <v>2.25</v>
      </c>
      <c r="DM18" s="39"/>
      <c r="DN18" s="39"/>
      <c r="DO18" s="29">
        <f t="shared" si="5"/>
        <v>9.56</v>
      </c>
      <c r="DP18" s="39"/>
      <c r="DQ18" s="39"/>
      <c r="DR18" s="29">
        <f t="shared" si="5"/>
        <v>15.61</v>
      </c>
      <c r="DS18" s="39"/>
      <c r="DT18" s="39"/>
      <c r="DU18" s="29">
        <f t="shared" ref="DU18:IT18" si="6">SUM(DU4:DU17)</f>
        <v>0.75</v>
      </c>
      <c r="DV18" s="39"/>
      <c r="DW18" s="39"/>
      <c r="DX18" s="29">
        <f t="shared" si="6"/>
        <v>9.17</v>
      </c>
      <c r="DY18" s="39"/>
      <c r="DZ18" s="39"/>
      <c r="EA18" s="29">
        <f t="shared" si="6"/>
        <v>18.410000000000004</v>
      </c>
      <c r="EB18" s="39"/>
      <c r="EC18" s="39"/>
      <c r="ED18" s="29">
        <f t="shared" si="6"/>
        <v>4.9200000000000008</v>
      </c>
      <c r="EE18" s="39"/>
      <c r="EF18" s="39"/>
      <c r="EG18" s="29">
        <f t="shared" si="6"/>
        <v>6.67</v>
      </c>
      <c r="EH18" s="39"/>
      <c r="EI18" s="39"/>
      <c r="EJ18" s="29">
        <f t="shared" si="6"/>
        <v>3.9600000000000004</v>
      </c>
      <c r="EK18" s="39"/>
      <c r="EL18" s="39"/>
      <c r="EM18" s="29">
        <f t="shared" si="6"/>
        <v>9.9599999999999991</v>
      </c>
      <c r="EN18" s="39"/>
      <c r="EO18" s="39"/>
      <c r="EP18" s="29">
        <f t="shared" si="6"/>
        <v>15.96</v>
      </c>
      <c r="EQ18" s="39"/>
      <c r="ER18" s="39"/>
      <c r="ES18" s="29">
        <f t="shared" si="6"/>
        <v>7.62</v>
      </c>
      <c r="ET18" s="39"/>
      <c r="EU18" s="39"/>
      <c r="EV18" s="29">
        <f t="shared" si="6"/>
        <v>9.1899999999999977</v>
      </c>
      <c r="EW18" s="29"/>
      <c r="EX18" s="29"/>
      <c r="EY18" s="29">
        <f t="shared" si="6"/>
        <v>2.04</v>
      </c>
      <c r="EZ18" s="29"/>
      <c r="FA18" s="29"/>
      <c r="FB18" s="29">
        <f t="shared" si="6"/>
        <v>5.3</v>
      </c>
      <c r="FC18" s="39"/>
      <c r="FD18" s="39"/>
      <c r="FE18" s="29">
        <f t="shared" si="6"/>
        <v>1.5700000000000003</v>
      </c>
      <c r="FF18" s="39"/>
      <c r="FG18" s="39"/>
      <c r="FH18" s="29">
        <f t="shared" si="6"/>
        <v>0.4</v>
      </c>
      <c r="FI18" s="39"/>
      <c r="FJ18" s="39"/>
      <c r="FK18" s="29">
        <f t="shared" si="6"/>
        <v>5.6600000000000019</v>
      </c>
      <c r="FL18" s="39"/>
      <c r="FM18" s="39"/>
      <c r="FN18" s="29">
        <f t="shared" si="6"/>
        <v>8.8099999999999987</v>
      </c>
      <c r="FO18" s="39"/>
      <c r="FP18" s="39"/>
      <c r="FQ18" s="29">
        <f t="shared" si="6"/>
        <v>8.0400000000000009</v>
      </c>
      <c r="FR18" s="39"/>
      <c r="FS18" s="39"/>
      <c r="FT18" s="29">
        <f t="shared" si="6"/>
        <v>0.91999999999999993</v>
      </c>
      <c r="FU18" s="39"/>
      <c r="FV18" s="39"/>
      <c r="FW18" s="29">
        <f t="shared" si="6"/>
        <v>3.9600000000000004</v>
      </c>
      <c r="FX18" s="39"/>
      <c r="FY18" s="39"/>
      <c r="FZ18" s="29">
        <v>4.99</v>
      </c>
      <c r="GA18" s="39"/>
      <c r="GB18" s="39"/>
      <c r="GC18" s="29">
        <f t="shared" si="6"/>
        <v>3.9600000000000004</v>
      </c>
      <c r="GD18" s="39"/>
      <c r="GE18" s="39"/>
      <c r="GF18" s="29">
        <f t="shared" si="6"/>
        <v>3.9600000000000004</v>
      </c>
      <c r="GG18" s="39"/>
      <c r="GH18" s="39"/>
      <c r="GI18" s="29">
        <f t="shared" si="6"/>
        <v>7.3000000000000007</v>
      </c>
      <c r="GJ18" s="39"/>
      <c r="GK18" s="39"/>
      <c r="GL18" s="29">
        <f t="shared" si="6"/>
        <v>1.2000000000000002</v>
      </c>
      <c r="GM18" s="39"/>
      <c r="GN18" s="39"/>
      <c r="GO18" s="29">
        <f t="shared" si="6"/>
        <v>15.68</v>
      </c>
      <c r="GP18" s="39"/>
      <c r="GQ18" s="39"/>
      <c r="GR18" s="29">
        <f t="shared" si="6"/>
        <v>12.000000000000002</v>
      </c>
      <c r="GS18" s="39"/>
      <c r="GT18" s="39"/>
      <c r="GU18" s="29">
        <f t="shared" si="6"/>
        <v>0.42000000000000004</v>
      </c>
      <c r="GV18" s="39"/>
      <c r="GW18" s="39"/>
      <c r="GX18" s="29">
        <f t="shared" si="6"/>
        <v>4.18</v>
      </c>
      <c r="GY18" s="39"/>
      <c r="GZ18" s="39"/>
      <c r="HA18" s="29">
        <f t="shared" si="6"/>
        <v>2.87</v>
      </c>
      <c r="HB18" s="39"/>
      <c r="HC18" s="39"/>
      <c r="HD18" s="29">
        <f t="shared" si="6"/>
        <v>1.35</v>
      </c>
      <c r="HE18" s="39"/>
      <c r="HF18" s="39"/>
      <c r="HG18" s="29">
        <f t="shared" si="6"/>
        <v>2.35</v>
      </c>
      <c r="HH18" s="39"/>
      <c r="HI18" s="39"/>
      <c r="HJ18" s="29">
        <f t="shared" si="6"/>
        <v>2.25</v>
      </c>
      <c r="HK18" s="39"/>
      <c r="HL18" s="39"/>
      <c r="HM18" s="29">
        <f t="shared" si="6"/>
        <v>10.36</v>
      </c>
      <c r="HN18" s="29"/>
      <c r="HO18" s="29"/>
      <c r="HP18" s="29">
        <f t="shared" si="6"/>
        <v>3.5</v>
      </c>
      <c r="HQ18" s="29"/>
      <c r="HR18" s="29"/>
      <c r="HS18" s="29">
        <f t="shared" si="6"/>
        <v>6.9399999999999995</v>
      </c>
      <c r="HT18" s="29"/>
      <c r="HU18" s="29"/>
      <c r="HV18" s="29">
        <f t="shared" si="6"/>
        <v>1.62</v>
      </c>
      <c r="HW18" s="39"/>
      <c r="HX18" s="39"/>
      <c r="HY18" s="29">
        <f t="shared" si="6"/>
        <v>4.1399999999999997</v>
      </c>
      <c r="HZ18" s="39"/>
      <c r="IA18" s="39"/>
      <c r="IB18" s="29">
        <f t="shared" si="6"/>
        <v>6.8400000000000007</v>
      </c>
      <c r="IC18" s="39"/>
      <c r="ID18" s="39"/>
      <c r="IE18" s="29">
        <f t="shared" si="6"/>
        <v>1.99</v>
      </c>
      <c r="IF18" s="29"/>
      <c r="IG18" s="29"/>
      <c r="IH18" s="29">
        <f t="shared" si="6"/>
        <v>7.4899999999999993</v>
      </c>
      <c r="II18" s="29"/>
      <c r="IJ18" s="29"/>
      <c r="IK18" s="29">
        <f t="shared" si="6"/>
        <v>6.86</v>
      </c>
      <c r="IL18" s="39"/>
      <c r="IM18" s="39"/>
      <c r="IN18" s="29">
        <f t="shared" si="6"/>
        <v>15.840000000000002</v>
      </c>
      <c r="IO18" s="39"/>
      <c r="IP18" s="39"/>
      <c r="IQ18" s="29">
        <f t="shared" si="6"/>
        <v>2.37</v>
      </c>
      <c r="IR18" s="39"/>
      <c r="IS18" s="39"/>
      <c r="IT18" s="29">
        <f t="shared" si="6"/>
        <v>6.54</v>
      </c>
      <c r="IU18" s="39"/>
      <c r="IV18" s="39"/>
      <c r="IW18" s="29">
        <f t="shared" ref="IW18" si="7">SUM(IW4:IW17)</f>
        <v>6</v>
      </c>
      <c r="IX18" s="39"/>
      <c r="IY18" s="39"/>
      <c r="IZ18" s="29">
        <f t="shared" ref="IZ18" si="8">SUM(IZ4:IZ17)</f>
        <v>15</v>
      </c>
      <c r="JA18" s="39"/>
      <c r="JB18" s="39"/>
      <c r="JC18" s="29">
        <f t="shared" ref="JC18" si="9">SUM(JC4:JC17)</f>
        <v>12.5</v>
      </c>
      <c r="JD18" s="39"/>
    </row>
    <row r="19" spans="1:271" s="26" customFormat="1" ht="12" customHeight="1" x14ac:dyDescent="0.2">
      <c r="A19" s="27" t="s">
        <v>33</v>
      </c>
      <c r="B19" s="29">
        <v>0</v>
      </c>
      <c r="C19" s="29">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0</v>
      </c>
      <c r="AX19" s="29">
        <v>0</v>
      </c>
      <c r="AY19" s="29">
        <v>0</v>
      </c>
      <c r="AZ19" s="29">
        <v>0</v>
      </c>
      <c r="BA19" s="29">
        <v>0</v>
      </c>
      <c r="BB19" s="29">
        <v>0</v>
      </c>
      <c r="BC19" s="29">
        <v>0</v>
      </c>
      <c r="BD19" s="29">
        <v>0</v>
      </c>
      <c r="BE19" s="29">
        <v>0</v>
      </c>
      <c r="BF19" s="29">
        <v>0</v>
      </c>
      <c r="BG19" s="29">
        <v>0</v>
      </c>
      <c r="BH19" s="29">
        <v>0</v>
      </c>
      <c r="BI19" s="29">
        <v>0</v>
      </c>
      <c r="BJ19" s="29">
        <v>0</v>
      </c>
      <c r="BK19" s="29">
        <v>0</v>
      </c>
      <c r="BL19" s="39"/>
      <c r="BM19" s="29"/>
      <c r="BN19" s="39"/>
      <c r="BO19" s="39"/>
      <c r="BP19" s="29"/>
      <c r="BQ19" s="39"/>
      <c r="BR19" s="39"/>
      <c r="BS19" s="29"/>
      <c r="BT19" s="39"/>
      <c r="BU19" s="39"/>
      <c r="BV19" s="29"/>
      <c r="BW19" s="39"/>
      <c r="BX19" s="39"/>
      <c r="BY19" s="29"/>
      <c r="BZ19" s="39"/>
      <c r="CA19" s="39"/>
      <c r="CB19" s="29"/>
      <c r="CC19" s="39"/>
      <c r="CD19" s="39"/>
      <c r="CE19" s="29"/>
      <c r="CF19" s="39"/>
      <c r="CG19" s="39"/>
      <c r="CH19" s="29"/>
      <c r="CI19" s="39"/>
      <c r="CJ19" s="39"/>
      <c r="CK19" s="29"/>
      <c r="CL19" s="39"/>
      <c r="CM19" s="39"/>
      <c r="CN19" s="29"/>
      <c r="CO19" s="39"/>
      <c r="CP19" s="39"/>
      <c r="CQ19" s="29"/>
      <c r="CR19" s="39"/>
      <c r="CS19" s="39"/>
      <c r="CT19" s="29"/>
      <c r="CU19" s="39"/>
      <c r="CV19" s="39"/>
      <c r="CW19" s="29"/>
      <c r="CX19" s="39"/>
      <c r="CY19" s="39"/>
      <c r="CZ19" s="29"/>
      <c r="DA19" s="39"/>
      <c r="DB19" s="39"/>
      <c r="DC19" s="29"/>
      <c r="DD19" s="39"/>
      <c r="DE19" s="39"/>
      <c r="DF19" s="29"/>
      <c r="DG19" s="39"/>
      <c r="DH19" s="39"/>
      <c r="DI19" s="29"/>
      <c r="DJ19" s="39"/>
      <c r="DK19" s="39"/>
      <c r="DL19" s="29"/>
      <c r="DM19" s="39"/>
      <c r="DN19" s="39"/>
      <c r="DO19" s="29">
        <v>9.99</v>
      </c>
      <c r="DP19" s="39"/>
      <c r="DQ19" s="39"/>
      <c r="DR19" s="29">
        <v>7.99</v>
      </c>
      <c r="DS19" s="39"/>
      <c r="DT19" s="39"/>
      <c r="DU19" s="29"/>
      <c r="DV19" s="39"/>
      <c r="DW19" s="39"/>
      <c r="DX19" s="29">
        <v>8</v>
      </c>
      <c r="DY19" s="39"/>
      <c r="DZ19" s="39"/>
      <c r="EA19" s="29"/>
      <c r="EB19" s="39"/>
      <c r="EC19" s="39"/>
      <c r="ED19" s="29">
        <v>8</v>
      </c>
      <c r="EE19" s="39"/>
      <c r="EF19" s="39"/>
      <c r="EG19" s="29">
        <v>5</v>
      </c>
      <c r="EH19" s="39"/>
      <c r="EI19" s="39"/>
      <c r="EJ19" s="29"/>
      <c r="EK19" s="39"/>
      <c r="EL19" s="39"/>
      <c r="EM19" s="29">
        <f>15+9.75</f>
        <v>24.75</v>
      </c>
      <c r="EN19" s="39"/>
      <c r="EO19" s="39"/>
      <c r="EP19" s="29"/>
      <c r="EQ19" s="39"/>
      <c r="ER19" s="39"/>
      <c r="ES19" s="29"/>
      <c r="ET19" s="39"/>
      <c r="EU19" s="39"/>
      <c r="EV19" s="29">
        <v>7.99</v>
      </c>
      <c r="EW19" s="29"/>
      <c r="EX19" s="29"/>
      <c r="EY19" s="29">
        <v>6.95</v>
      </c>
      <c r="EZ19" s="29"/>
      <c r="FA19" s="29"/>
      <c r="FB19" s="29">
        <f>5+7.64</f>
        <v>12.64</v>
      </c>
      <c r="FC19" s="39"/>
      <c r="FD19" s="39"/>
      <c r="FE19" s="29"/>
      <c r="FF19" s="39"/>
      <c r="FG19" s="39"/>
      <c r="FH19" s="29"/>
      <c r="FI19" s="39"/>
      <c r="FJ19" s="39"/>
      <c r="FK19" s="29"/>
      <c r="FL19" s="39"/>
      <c r="FM19" s="39"/>
      <c r="FN19" s="29"/>
      <c r="FO19" s="39"/>
      <c r="FP19" s="39"/>
      <c r="FQ19" s="29"/>
      <c r="FR19" s="39"/>
      <c r="FS19" s="39"/>
      <c r="FT19" s="29">
        <v>13.45</v>
      </c>
      <c r="FU19" s="39"/>
      <c r="FV19" s="39"/>
      <c r="FW19" s="29">
        <v>8.99</v>
      </c>
      <c r="FX19" s="39"/>
      <c r="FY19" s="39"/>
      <c r="FZ19" s="29"/>
      <c r="GA19" s="39"/>
      <c r="GB19" s="39"/>
      <c r="GC19" s="29"/>
      <c r="GD19" s="39"/>
      <c r="GE19" s="39"/>
      <c r="GF19" s="29"/>
      <c r="GG19" s="39"/>
      <c r="GH19" s="39"/>
      <c r="GI19" s="29"/>
      <c r="GJ19" s="39"/>
      <c r="GK19" s="39"/>
      <c r="GL19" s="29"/>
      <c r="GM19" s="39"/>
      <c r="GN19" s="39"/>
      <c r="GO19" s="29"/>
      <c r="GP19" s="39"/>
      <c r="GQ19" s="39"/>
      <c r="GR19" s="29"/>
      <c r="GS19" s="39"/>
      <c r="GT19" s="39"/>
      <c r="GU19" s="29"/>
      <c r="GV19" s="39"/>
      <c r="GW19" s="39"/>
      <c r="GX19" s="29"/>
      <c r="GY19" s="39"/>
      <c r="GZ19" s="39"/>
      <c r="HA19" s="29"/>
      <c r="HB19" s="39"/>
      <c r="HC19" s="39"/>
      <c r="HD19" s="29"/>
      <c r="HE19" s="39"/>
      <c r="HF19" s="39"/>
      <c r="HG19" s="29">
        <v>3.22</v>
      </c>
      <c r="HH19" s="39"/>
      <c r="HI19" s="39"/>
      <c r="HJ19" s="29"/>
      <c r="HK19" s="39"/>
      <c r="HL19" s="39"/>
      <c r="HM19" s="29"/>
      <c r="HN19" s="29"/>
      <c r="HO19" s="29"/>
      <c r="HP19" s="29"/>
      <c r="HQ19" s="29"/>
      <c r="HR19" s="29"/>
      <c r="HS19" s="29"/>
      <c r="HT19" s="29"/>
      <c r="HU19" s="29"/>
      <c r="HV19" s="29">
        <v>14</v>
      </c>
      <c r="HW19" s="39"/>
      <c r="HX19" s="39"/>
      <c r="HY19" s="29">
        <v>14</v>
      </c>
      <c r="HZ19" s="39"/>
      <c r="IA19" s="39"/>
      <c r="IB19" s="29">
        <v>14.75</v>
      </c>
      <c r="IC19" s="39"/>
      <c r="ID19" s="39"/>
      <c r="IE19" s="29">
        <v>3</v>
      </c>
      <c r="IF19" s="29"/>
      <c r="IG19" s="29"/>
      <c r="IH19" s="29"/>
      <c r="II19" s="29"/>
      <c r="IJ19" s="29"/>
      <c r="IK19" s="29">
        <v>9.9</v>
      </c>
      <c r="IL19" s="39"/>
      <c r="IM19" s="39"/>
      <c r="IN19" s="29">
        <v>0</v>
      </c>
      <c r="IO19" s="39"/>
      <c r="IP19" s="39"/>
      <c r="IQ19" s="29"/>
      <c r="IR19" s="39"/>
      <c r="IS19" s="39"/>
      <c r="IT19" s="29"/>
      <c r="IU19" s="39"/>
      <c r="IV19" s="39"/>
      <c r="IW19" s="108"/>
      <c r="IX19" s="39"/>
      <c r="IY19" s="39"/>
      <c r="IZ19" s="108"/>
      <c r="JA19" s="39"/>
      <c r="JB19" s="39"/>
      <c r="JC19" s="108"/>
      <c r="JD19" s="39"/>
      <c r="JF19" s="111"/>
      <c r="JI19" s="111"/>
    </row>
    <row r="20" spans="1:271" s="26" customFormat="1" ht="12" customHeight="1" x14ac:dyDescent="0.2">
      <c r="A20" s="120" t="s">
        <v>36</v>
      </c>
      <c r="B20" s="121"/>
      <c r="C20" s="121"/>
      <c r="D20" s="121"/>
      <c r="E20" s="121"/>
      <c r="F20" s="121"/>
      <c r="G20" s="121"/>
      <c r="H20" s="121"/>
      <c r="I20" s="121"/>
      <c r="J20" s="121"/>
      <c r="K20" s="121"/>
      <c r="L20" s="121"/>
      <c r="M20" s="121"/>
      <c r="N20" s="121"/>
      <c r="O20" s="121"/>
      <c r="P20" s="121"/>
      <c r="Q20" s="121"/>
      <c r="R20" s="121"/>
      <c r="S20" s="121"/>
      <c r="T20" s="121"/>
      <c r="U20" s="121"/>
      <c r="V20" s="121"/>
      <c r="W20" s="121">
        <v>5.99</v>
      </c>
      <c r="X20" s="121">
        <f>5.5+5.5</f>
        <v>11</v>
      </c>
      <c r="Y20" s="121">
        <f>8.26+6.45+3.5</f>
        <v>18.21</v>
      </c>
      <c r="Z20" s="121">
        <f>3.09+3.09+4.49</f>
        <v>10.67</v>
      </c>
      <c r="AA20" s="121">
        <f>3.09+6.45+3.09+5+4.65+2+4.5+8.5</f>
        <v>37.28</v>
      </c>
      <c r="AB20" s="121"/>
      <c r="AC20" s="121"/>
      <c r="AD20" s="121">
        <f>6+2.92+3</f>
        <v>11.92</v>
      </c>
      <c r="AE20" s="121">
        <v>8</v>
      </c>
      <c r="AF20" s="121">
        <f>12.4+4.65+3.99</f>
        <v>21.04</v>
      </c>
      <c r="AG20" s="121">
        <f>12+3.09+4.5</f>
        <v>19.59</v>
      </c>
      <c r="AH20" s="121">
        <f>6.72+3.09</f>
        <v>9.8099999999999987</v>
      </c>
      <c r="AI20" s="121"/>
      <c r="AJ20" s="121"/>
      <c r="AK20" s="121"/>
      <c r="AL20" s="121">
        <f>5.97+3.09+3.49+2.61</f>
        <v>15.159999999999998</v>
      </c>
      <c r="AM20" s="121"/>
      <c r="AN20" s="121"/>
      <c r="AO20" s="121">
        <f>11.6+4.95+3.99</f>
        <v>20.54</v>
      </c>
      <c r="AP20" s="121">
        <v>9.81</v>
      </c>
      <c r="AQ20" s="121">
        <v>16.22</v>
      </c>
      <c r="AR20" s="121"/>
      <c r="AS20" s="121">
        <v>8.56</v>
      </c>
      <c r="AT20" s="121"/>
      <c r="AU20" s="121">
        <f>8.89+4.49</f>
        <v>13.38</v>
      </c>
      <c r="AV20" s="121">
        <f>13.45+3.09</f>
        <v>16.54</v>
      </c>
      <c r="AW20" s="121">
        <v>13.61</v>
      </c>
      <c r="AX20" s="121">
        <v>2.72</v>
      </c>
      <c r="AY20" s="121">
        <v>9.2200000000000006</v>
      </c>
      <c r="AZ20" s="121">
        <f>8.72+3.6</f>
        <v>12.32</v>
      </c>
      <c r="BA20" s="121">
        <v>13.45</v>
      </c>
      <c r="BB20" s="121"/>
      <c r="BC20" s="121">
        <v>0</v>
      </c>
      <c r="BD20" s="121">
        <v>7.89</v>
      </c>
      <c r="BE20" s="121">
        <v>7.41</v>
      </c>
      <c r="BF20" s="121">
        <v>3.99</v>
      </c>
      <c r="BG20" s="121">
        <v>0</v>
      </c>
      <c r="BH20" s="121">
        <f>14+8.85</f>
        <v>22.85</v>
      </c>
      <c r="BI20" s="121">
        <v>8.1</v>
      </c>
      <c r="BJ20" s="121">
        <v>8.2200000000000006</v>
      </c>
      <c r="BK20" s="122">
        <v>12.7</v>
      </c>
      <c r="BL20" s="122"/>
      <c r="BM20" s="121">
        <v>12.56</v>
      </c>
      <c r="BN20" s="122"/>
      <c r="BO20" s="122"/>
      <c r="BP20" s="121">
        <v>11.3</v>
      </c>
      <c r="BQ20" s="122"/>
      <c r="BR20" s="122"/>
      <c r="BS20" s="121">
        <v>12.7</v>
      </c>
      <c r="BT20" s="122"/>
      <c r="BU20" s="122"/>
      <c r="BV20" s="121">
        <v>9.86</v>
      </c>
      <c r="BW20" s="122"/>
      <c r="BX20" s="122"/>
      <c r="BY20" s="121">
        <v>0</v>
      </c>
      <c r="BZ20" s="122"/>
      <c r="CA20" s="122"/>
      <c r="CB20" s="121">
        <f>3.72+4.95+4.49</f>
        <v>13.16</v>
      </c>
      <c r="CC20" s="122"/>
      <c r="CD20" s="122"/>
      <c r="CE20" s="121"/>
      <c r="CF20" s="122"/>
      <c r="CG20" s="122"/>
      <c r="CH20" s="121">
        <v>7.72</v>
      </c>
      <c r="CI20" s="122"/>
      <c r="CJ20" s="122"/>
      <c r="CK20" s="121">
        <v>13.16</v>
      </c>
      <c r="CL20" s="122"/>
      <c r="CM20" s="122"/>
      <c r="CN20" s="121"/>
      <c r="CO20" s="122"/>
      <c r="CP20" s="122"/>
      <c r="CQ20" s="121">
        <v>9.48</v>
      </c>
      <c r="CR20" s="122"/>
      <c r="CS20" s="122"/>
      <c r="CT20" s="121">
        <v>13.16</v>
      </c>
      <c r="CU20" s="122"/>
      <c r="CV20" s="122"/>
      <c r="CW20" s="121">
        <v>10.65</v>
      </c>
      <c r="CX20" s="122"/>
      <c r="CY20" s="122"/>
      <c r="CZ20" s="121">
        <v>8.2200000000000006</v>
      </c>
      <c r="DA20" s="122"/>
      <c r="DB20" s="122"/>
      <c r="DC20" s="121">
        <v>7.18</v>
      </c>
      <c r="DD20" s="122"/>
      <c r="DE20" s="122"/>
      <c r="DF20" s="121">
        <v>0</v>
      </c>
      <c r="DG20" s="122"/>
      <c r="DH20" s="122"/>
      <c r="DI20" s="121"/>
      <c r="DJ20" s="122"/>
      <c r="DK20" s="122"/>
      <c r="DL20" s="121"/>
      <c r="DM20" s="122"/>
      <c r="DN20" s="122"/>
      <c r="DO20" s="121">
        <f>2.72 + 5.95</f>
        <v>8.67</v>
      </c>
      <c r="DP20" s="122"/>
      <c r="DQ20" s="122"/>
      <c r="DR20" s="121">
        <f>5.54+3.22+7.72</f>
        <v>16.48</v>
      </c>
      <c r="DS20" s="122"/>
      <c r="DT20" s="122"/>
      <c r="DU20" s="121"/>
      <c r="DV20" s="122"/>
      <c r="DW20" s="122"/>
      <c r="DX20" s="121">
        <f>0+3.5</f>
        <v>3.5</v>
      </c>
      <c r="DY20" s="122"/>
      <c r="DZ20" s="122"/>
      <c r="EA20" s="121"/>
      <c r="EB20" s="122"/>
      <c r="EC20" s="122"/>
      <c r="ED20" s="121">
        <f>0+3.5</f>
        <v>3.5</v>
      </c>
      <c r="EE20" s="122"/>
      <c r="EF20" s="122"/>
      <c r="EG20" s="121">
        <v>13.45</v>
      </c>
      <c r="EH20" s="122"/>
      <c r="EI20" s="122"/>
      <c r="EJ20" s="121"/>
      <c r="EK20" s="122"/>
      <c r="EL20" s="122"/>
      <c r="EM20" s="125">
        <f>5.75+7.64</f>
        <v>13.39</v>
      </c>
      <c r="EN20" s="122"/>
      <c r="EO20" s="122"/>
      <c r="EP20" s="121"/>
      <c r="EQ20" s="122"/>
      <c r="ER20" s="122"/>
      <c r="ES20" s="121"/>
      <c r="ET20" s="122"/>
      <c r="EU20" s="122"/>
      <c r="EV20" s="121">
        <v>0</v>
      </c>
      <c r="EW20" s="121"/>
      <c r="EX20" s="121"/>
      <c r="EY20" s="121">
        <v>7.72</v>
      </c>
      <c r="EZ20" s="121"/>
      <c r="FA20" s="121"/>
      <c r="FB20" s="121">
        <v>6</v>
      </c>
      <c r="FC20" s="122"/>
      <c r="FD20" s="122"/>
      <c r="FE20" s="121"/>
      <c r="FF20" s="122"/>
      <c r="FG20" s="122"/>
      <c r="FH20" s="121"/>
      <c r="FI20" s="122"/>
      <c r="FJ20" s="122"/>
      <c r="FK20" s="121">
        <v>5.22</v>
      </c>
      <c r="FL20" s="122"/>
      <c r="FM20" s="122"/>
      <c r="FN20" s="121"/>
      <c r="FO20" s="122"/>
      <c r="FP20" s="122"/>
      <c r="FQ20" s="121"/>
      <c r="FR20" s="122"/>
      <c r="FS20" s="122"/>
      <c r="FT20" s="121">
        <f>5.72+11.3</f>
        <v>17.02</v>
      </c>
      <c r="FU20" s="122"/>
      <c r="FV20" s="122"/>
      <c r="FW20" s="121">
        <f>11.3+8.1+9.1</f>
        <v>28.5</v>
      </c>
      <c r="FX20" s="122"/>
      <c r="FY20" s="122"/>
      <c r="FZ20" s="121">
        <v>5.7</v>
      </c>
      <c r="GA20" s="122"/>
      <c r="GB20" s="122"/>
      <c r="GC20" s="121"/>
      <c r="GD20" s="122"/>
      <c r="GE20" s="122"/>
      <c r="GF20" s="121"/>
      <c r="GG20" s="122"/>
      <c r="GH20" s="122"/>
      <c r="GI20" s="121"/>
      <c r="GJ20" s="122"/>
      <c r="GK20" s="122"/>
      <c r="GL20" s="121"/>
      <c r="GM20" s="122"/>
      <c r="GN20" s="122"/>
      <c r="GO20" s="121"/>
      <c r="GP20" s="122"/>
      <c r="GQ20" s="122"/>
      <c r="GR20" s="121"/>
      <c r="GS20" s="122"/>
      <c r="GT20" s="122"/>
      <c r="GU20" s="121"/>
      <c r="GV20" s="122"/>
      <c r="GW20" s="122"/>
      <c r="GX20" s="121">
        <v>2.75</v>
      </c>
      <c r="GY20" s="122"/>
      <c r="GZ20" s="122"/>
      <c r="HA20" s="121"/>
      <c r="HB20" s="122"/>
      <c r="HC20" s="122"/>
      <c r="HD20" s="121"/>
      <c r="HE20" s="122"/>
      <c r="HF20" s="122"/>
      <c r="HG20" s="121">
        <v>1.49</v>
      </c>
      <c r="HH20" s="122"/>
      <c r="HI20" s="122"/>
      <c r="HJ20" s="121"/>
      <c r="HK20" s="122"/>
      <c r="HL20" s="122"/>
      <c r="HM20" s="121"/>
      <c r="HN20" s="121"/>
      <c r="HO20" s="121"/>
      <c r="HP20" s="121">
        <f>2.72+2.72</f>
        <v>5.44</v>
      </c>
      <c r="HQ20" s="121"/>
      <c r="HR20" s="121"/>
      <c r="HS20" s="121"/>
      <c r="HT20" s="121"/>
      <c r="HU20" s="121"/>
      <c r="HV20" s="121"/>
      <c r="HW20" s="122"/>
      <c r="HX20" s="122"/>
      <c r="HY20" s="121"/>
      <c r="HZ20" s="122"/>
      <c r="IA20" s="122"/>
      <c r="IB20" s="121">
        <v>5.35</v>
      </c>
      <c r="IC20" s="122"/>
      <c r="ID20" s="122"/>
      <c r="IE20" s="121">
        <f>2.72+10.28</f>
        <v>13</v>
      </c>
      <c r="IF20" s="121"/>
      <c r="IG20" s="121"/>
      <c r="IH20" s="121"/>
      <c r="II20" s="121"/>
      <c r="IJ20" s="121"/>
      <c r="IK20" s="121">
        <f>2.72+3.22</f>
        <v>5.94</v>
      </c>
      <c r="IL20" s="122"/>
      <c r="IM20" s="122"/>
      <c r="IN20" s="121">
        <v>7.22</v>
      </c>
      <c r="IO20" s="122"/>
      <c r="IP20" s="122"/>
      <c r="IQ20" s="121">
        <v>3.25</v>
      </c>
      <c r="IR20" s="122"/>
      <c r="IS20" s="122"/>
      <c r="IT20" s="121">
        <f>2.75+3.25</f>
        <v>6</v>
      </c>
      <c r="IU20" s="122"/>
      <c r="IV20" s="122"/>
      <c r="IW20" s="121">
        <v>3.99</v>
      </c>
      <c r="IX20" s="122"/>
      <c r="IY20" s="122"/>
      <c r="IZ20" s="121">
        <v>1.65</v>
      </c>
      <c r="JA20" s="122"/>
      <c r="JB20" s="122"/>
      <c r="JC20" s="124">
        <v>0</v>
      </c>
      <c r="JD20" s="39"/>
      <c r="JF20" s="111"/>
      <c r="JI20" s="111"/>
    </row>
    <row r="21" spans="1:271" x14ac:dyDescent="0.2">
      <c r="A21" s="33"/>
      <c r="JI21" s="3"/>
      <c r="JJ21" s="3"/>
      <c r="JK21" s="3"/>
    </row>
    <row r="22" spans="1:271" ht="12" customHeight="1" thickBot="1" x14ac:dyDescent="0.3">
      <c r="A22" s="5" t="s">
        <v>24</v>
      </c>
      <c r="D22" s="2"/>
      <c r="E22" s="1" t="s">
        <v>16</v>
      </c>
      <c r="M22" s="2"/>
      <c r="N22" s="1" t="s">
        <v>16</v>
      </c>
      <c r="W22" s="2"/>
      <c r="X22" s="1" t="s">
        <v>16</v>
      </c>
      <c r="AG22" s="2"/>
      <c r="AH22" s="1" t="s">
        <v>16</v>
      </c>
      <c r="AQ22" s="2"/>
      <c r="AR22" s="1" t="s">
        <v>16</v>
      </c>
      <c r="BA22" s="2"/>
      <c r="BB22" s="1" t="s">
        <v>16</v>
      </c>
      <c r="BK22" s="2"/>
      <c r="BL22" s="1" t="s">
        <v>16</v>
      </c>
      <c r="BM22" s="1" t="s">
        <v>16</v>
      </c>
      <c r="BN22" s="1"/>
      <c r="BO22" s="1"/>
      <c r="BQ22" s="1"/>
      <c r="BR22" s="1"/>
      <c r="BT22" s="1"/>
      <c r="BU22" s="1"/>
      <c r="BW22" s="1"/>
      <c r="BX22" s="1"/>
      <c r="BY22" s="9"/>
      <c r="BZ22" s="1"/>
      <c r="CA22" s="1"/>
      <c r="CC22" s="1"/>
      <c r="CD22" s="1"/>
      <c r="CF22" s="1"/>
      <c r="CG22" s="1"/>
      <c r="CI22" s="1"/>
      <c r="CJ22" s="1"/>
      <c r="CL22" s="1"/>
      <c r="CM22" s="1"/>
      <c r="CN22" s="2"/>
      <c r="CO22" s="1"/>
      <c r="CP22" s="1"/>
      <c r="CQ22" s="1" t="s">
        <v>16</v>
      </c>
      <c r="CR22" s="1"/>
      <c r="CS22" s="1"/>
      <c r="CU22" s="1"/>
      <c r="CV22" s="1"/>
      <c r="CX22" s="1"/>
      <c r="CY22" s="1"/>
      <c r="DA22" s="1"/>
      <c r="DB22" s="1"/>
      <c r="DD22" s="1"/>
      <c r="DE22" s="1"/>
      <c r="DG22" s="1"/>
      <c r="DH22" s="1"/>
      <c r="DJ22" s="1"/>
      <c r="DK22" s="1"/>
      <c r="DM22" s="1"/>
      <c r="DN22" s="1"/>
      <c r="DP22" s="1"/>
      <c r="DQ22" s="1"/>
      <c r="DR22" s="2"/>
      <c r="DS22" s="1"/>
      <c r="DT22" s="1"/>
      <c r="DU22" s="1" t="s">
        <v>16</v>
      </c>
      <c r="DV22" s="1"/>
      <c r="DW22" s="1"/>
      <c r="EV22" s="2"/>
      <c r="EY22" s="1" t="s">
        <v>16</v>
      </c>
      <c r="FZ22" s="2"/>
      <c r="GA22" s="1"/>
      <c r="GB22" s="1"/>
      <c r="GC22" s="1" t="s">
        <v>16</v>
      </c>
      <c r="GD22" s="1"/>
      <c r="GE22" s="1"/>
      <c r="HD22" s="2"/>
      <c r="HE22" s="1"/>
      <c r="HF22" s="1"/>
      <c r="HG22" s="1" t="s">
        <v>16</v>
      </c>
      <c r="HH22" s="1"/>
      <c r="HI22" s="1"/>
      <c r="IH22" s="2"/>
      <c r="IK22" s="1" t="s">
        <v>16</v>
      </c>
      <c r="IL22" s="1"/>
      <c r="IM22" s="1"/>
      <c r="JE22" s="48"/>
      <c r="JF22" s="46"/>
      <c r="JG22" s="47"/>
      <c r="JI22" s="117"/>
      <c r="JJ22" s="3"/>
      <c r="JK22" s="3"/>
    </row>
    <row r="23" spans="1:271" ht="12" customHeight="1" thickBot="1" x14ac:dyDescent="0.3">
      <c r="A23" s="31">
        <f>COUNTA(B4:JC17)+1</f>
        <v>1272</v>
      </c>
      <c r="D23" s="7"/>
      <c r="E23" s="1" t="s">
        <v>32</v>
      </c>
      <c r="H23"/>
      <c r="M23" s="7"/>
      <c r="N23" s="1" t="s">
        <v>32</v>
      </c>
      <c r="P23"/>
      <c r="R23" s="111" t="s">
        <v>22</v>
      </c>
      <c r="W23" s="7"/>
      <c r="X23" s="1" t="s">
        <v>32</v>
      </c>
      <c r="AA23"/>
      <c r="AG23" s="7"/>
      <c r="AH23" s="1" t="s">
        <v>32</v>
      </c>
      <c r="AK23"/>
      <c r="AP23"/>
      <c r="AQ23" s="7"/>
      <c r="AR23" s="1" t="s">
        <v>32</v>
      </c>
      <c r="AU23"/>
      <c r="AW23" s="10"/>
      <c r="BA23" s="7"/>
      <c r="BB23" s="1" t="s">
        <v>32</v>
      </c>
      <c r="BE23"/>
      <c r="BK23" s="7"/>
      <c r="BL23" s="1" t="s">
        <v>26</v>
      </c>
      <c r="BM23" s="1" t="s">
        <v>32</v>
      </c>
      <c r="BN23" s="1"/>
      <c r="BO23" s="1"/>
      <c r="BQ23" s="1"/>
      <c r="BR23" s="1"/>
      <c r="BT23" s="1"/>
      <c r="BU23" s="1"/>
      <c r="BV23"/>
      <c r="BW23" s="1"/>
      <c r="BX23" s="1"/>
      <c r="BY23" s="9"/>
      <c r="BZ23" s="1"/>
      <c r="CA23" s="1"/>
      <c r="CB23" s="9"/>
      <c r="CC23" s="1"/>
      <c r="CD23" s="1"/>
      <c r="CF23" s="1"/>
      <c r="CG23" s="1"/>
      <c r="CI23" s="1"/>
      <c r="CJ23" s="1"/>
      <c r="CL23" s="1"/>
      <c r="CM23" s="1"/>
      <c r="CN23" s="7"/>
      <c r="CO23" s="1"/>
      <c r="CP23" s="1"/>
      <c r="CQ23" s="1" t="s">
        <v>32</v>
      </c>
      <c r="CR23" s="1"/>
      <c r="CS23" s="1"/>
      <c r="CU23" s="1"/>
      <c r="CV23" s="1"/>
      <c r="CX23" s="1"/>
      <c r="CY23" s="1"/>
      <c r="CZ23"/>
      <c r="DA23" s="1"/>
      <c r="DB23" s="1"/>
      <c r="DD23" s="1"/>
      <c r="DE23" s="1"/>
      <c r="DG23" s="1"/>
      <c r="DH23" s="1"/>
      <c r="DJ23" s="1"/>
      <c r="DK23" s="1"/>
      <c r="DM23" s="1"/>
      <c r="DN23" s="1"/>
      <c r="DP23" s="1"/>
      <c r="DQ23" s="1"/>
      <c r="DR23" s="7"/>
      <c r="DS23" s="1"/>
      <c r="DT23" s="1"/>
      <c r="DU23" s="1" t="s">
        <v>32</v>
      </c>
      <c r="DV23" s="1"/>
      <c r="DW23" s="1"/>
      <c r="EV23" s="7"/>
      <c r="EY23" s="1" t="s">
        <v>32</v>
      </c>
      <c r="FZ23" s="7"/>
      <c r="GA23" s="1"/>
      <c r="GB23" s="1"/>
      <c r="GC23" s="1" t="s">
        <v>32</v>
      </c>
      <c r="GD23" s="1"/>
      <c r="GE23" s="1"/>
      <c r="HD23" s="7"/>
      <c r="HE23" s="1"/>
      <c r="HF23" s="1"/>
      <c r="HG23" s="1" t="s">
        <v>32</v>
      </c>
      <c r="HH23" s="1"/>
      <c r="HI23" s="1"/>
      <c r="IH23" s="7"/>
      <c r="IK23" s="1" t="s">
        <v>32</v>
      </c>
      <c r="IL23" s="1"/>
      <c r="IM23" s="1"/>
      <c r="JE23" s="51">
        <f>SUM(B18:JC18)</f>
        <v>1913.5800000000002</v>
      </c>
      <c r="JF23" s="26" t="s">
        <v>34</v>
      </c>
      <c r="JG23" s="26"/>
      <c r="JI23" s="3"/>
      <c r="JJ23" s="118"/>
      <c r="JK23" s="3"/>
    </row>
    <row r="24" spans="1:271" ht="12" customHeight="1" x14ac:dyDescent="0.25">
      <c r="A24" s="11" t="s">
        <v>14</v>
      </c>
      <c r="D24" s="139"/>
      <c r="E24" s="1" t="s">
        <v>27</v>
      </c>
      <c r="H24"/>
      <c r="M24" s="139"/>
      <c r="N24" s="1" t="s">
        <v>27</v>
      </c>
      <c r="P24"/>
      <c r="W24" s="139"/>
      <c r="X24" s="1" t="s">
        <v>27</v>
      </c>
      <c r="AA24"/>
      <c r="AG24" s="139"/>
      <c r="AH24" s="1" t="s">
        <v>27</v>
      </c>
      <c r="AK24"/>
      <c r="AP24" s="9"/>
      <c r="AQ24" s="139"/>
      <c r="AR24" s="1" t="s">
        <v>27</v>
      </c>
      <c r="AU24"/>
      <c r="BA24" s="139"/>
      <c r="BB24" s="1" t="s">
        <v>27</v>
      </c>
      <c r="BE24"/>
      <c r="BK24" s="139"/>
      <c r="BL24" s="1" t="s">
        <v>27</v>
      </c>
      <c r="BM24" s="1" t="s">
        <v>27</v>
      </c>
      <c r="BN24" s="1"/>
      <c r="BO24" s="1"/>
      <c r="BQ24" s="1"/>
      <c r="BR24" s="1"/>
      <c r="BT24" s="1"/>
      <c r="BU24" s="1"/>
      <c r="BV24"/>
      <c r="BW24" s="1"/>
      <c r="BX24" s="1"/>
      <c r="BY24" s="9"/>
      <c r="BZ24" s="1"/>
      <c r="CA24" s="1"/>
      <c r="CB24" s="9"/>
      <c r="CC24" s="1"/>
      <c r="CD24" s="1"/>
      <c r="CF24" s="1"/>
      <c r="CG24" s="1"/>
      <c r="CI24" s="1"/>
      <c r="CJ24" s="1"/>
      <c r="CL24" s="1"/>
      <c r="CM24" s="1"/>
      <c r="CN24" s="139"/>
      <c r="CO24" s="1"/>
      <c r="CP24" s="1"/>
      <c r="CQ24" s="1" t="s">
        <v>27</v>
      </c>
      <c r="CR24" s="1"/>
      <c r="CS24" s="1"/>
      <c r="CU24" s="1"/>
      <c r="CV24" s="1"/>
      <c r="CX24" s="1"/>
      <c r="CY24" s="1"/>
      <c r="CZ24"/>
      <c r="DA24" s="1"/>
      <c r="DB24" s="1"/>
      <c r="DD24" s="1"/>
      <c r="DE24" s="1"/>
      <c r="DG24" s="1"/>
      <c r="DH24" s="1"/>
      <c r="DJ24" s="1"/>
      <c r="DK24" s="1"/>
      <c r="DM24" s="1"/>
      <c r="DN24" s="1"/>
      <c r="DP24" s="1"/>
      <c r="DQ24" s="1"/>
      <c r="DR24" s="139"/>
      <c r="DS24" s="1"/>
      <c r="DT24" s="1"/>
      <c r="DU24" s="1" t="s">
        <v>27</v>
      </c>
      <c r="DV24" s="1"/>
      <c r="DW24" s="1"/>
      <c r="EV24" s="139"/>
      <c r="EY24" s="1" t="s">
        <v>27</v>
      </c>
      <c r="FZ24" s="139"/>
      <c r="GA24" s="1"/>
      <c r="GB24" s="1"/>
      <c r="GC24" s="1" t="s">
        <v>27</v>
      </c>
      <c r="GD24" s="1"/>
      <c r="GE24" s="1"/>
      <c r="HD24" s="139"/>
      <c r="HE24" s="1"/>
      <c r="HF24" s="1"/>
      <c r="HG24" s="1" t="s">
        <v>27</v>
      </c>
      <c r="HH24" s="1"/>
      <c r="HI24" s="1"/>
      <c r="HV24" s="24"/>
      <c r="IH24" s="139"/>
      <c r="IK24" s="1" t="s">
        <v>27</v>
      </c>
      <c r="IL24" s="1"/>
      <c r="IM24" s="1"/>
      <c r="IT24" s="5"/>
      <c r="IW24" s="5"/>
      <c r="JI24" s="3"/>
      <c r="JJ24" s="118"/>
      <c r="JK24" s="3"/>
    </row>
    <row r="25" spans="1:271" ht="12" customHeight="1" x14ac:dyDescent="0.25">
      <c r="A25" s="32">
        <f>A23/A27</f>
        <v>0.82597402597402603</v>
      </c>
      <c r="D25" s="8"/>
      <c r="E25" s="1" t="s">
        <v>28</v>
      </c>
      <c r="H25"/>
      <c r="M25" s="8"/>
      <c r="N25" s="1" t="s">
        <v>28</v>
      </c>
      <c r="P25"/>
      <c r="W25" s="8"/>
      <c r="X25" s="1" t="s">
        <v>28</v>
      </c>
      <c r="AA25"/>
      <c r="AG25" s="8"/>
      <c r="AH25" s="1" t="s">
        <v>28</v>
      </c>
      <c r="AK25"/>
      <c r="AP25" s="9"/>
      <c r="AQ25" s="8"/>
      <c r="AR25" s="1" t="s">
        <v>28</v>
      </c>
      <c r="AU25"/>
      <c r="AV25" s="1" t="s">
        <v>31</v>
      </c>
      <c r="BA25" s="8"/>
      <c r="BB25" s="1" t="s">
        <v>28</v>
      </c>
      <c r="BE25"/>
      <c r="BK25" s="8"/>
      <c r="BL25" s="1" t="s">
        <v>28</v>
      </c>
      <c r="BM25" s="1" t="s">
        <v>28</v>
      </c>
      <c r="BN25" s="1"/>
      <c r="BO25" s="1"/>
      <c r="BQ25" s="1"/>
      <c r="BR25" s="1"/>
      <c r="BT25" s="1"/>
      <c r="BU25" s="1"/>
      <c r="BV25"/>
      <c r="BW25" s="1"/>
      <c r="BX25" s="1"/>
      <c r="BY25" s="9"/>
      <c r="BZ25" s="1"/>
      <c r="CA25" s="1"/>
      <c r="CB25" s="9"/>
      <c r="CC25" s="1"/>
      <c r="CD25" s="1"/>
      <c r="CF25" s="1"/>
      <c r="CG25" s="1"/>
      <c r="CI25" s="1"/>
      <c r="CJ25" s="1"/>
      <c r="CL25" s="1"/>
      <c r="CM25" s="1"/>
      <c r="CN25" s="8"/>
      <c r="CO25" s="1"/>
      <c r="CP25" s="1"/>
      <c r="CQ25" s="1" t="s">
        <v>28</v>
      </c>
      <c r="CR25" s="1"/>
      <c r="CS25" s="1"/>
      <c r="CU25" s="1"/>
      <c r="CV25" s="1"/>
      <c r="CX25" s="1"/>
      <c r="CY25" s="1"/>
      <c r="CZ25"/>
      <c r="DA25" s="1"/>
      <c r="DB25" s="1"/>
      <c r="DD25" s="1"/>
      <c r="DE25" s="1"/>
      <c r="DG25" s="1"/>
      <c r="DH25" s="1"/>
      <c r="DI25" s="35"/>
      <c r="DJ25" s="1"/>
      <c r="DK25" s="1"/>
      <c r="DM25" s="1"/>
      <c r="DN25" s="1"/>
      <c r="DP25" s="1"/>
      <c r="DQ25" s="1"/>
      <c r="DR25" s="8"/>
      <c r="DS25" s="1"/>
      <c r="DT25" s="1"/>
      <c r="DU25" s="1" t="s">
        <v>28</v>
      </c>
      <c r="DV25" s="1"/>
      <c r="DW25" s="1"/>
      <c r="EV25" s="8"/>
      <c r="EY25" s="1" t="s">
        <v>28</v>
      </c>
      <c r="FZ25" s="8"/>
      <c r="GA25" s="1"/>
      <c r="GB25" s="1"/>
      <c r="GC25" s="1" t="s">
        <v>28</v>
      </c>
      <c r="GD25" s="1"/>
      <c r="GE25" s="1"/>
      <c r="HD25" s="8"/>
      <c r="HE25" s="1"/>
      <c r="HF25" s="1"/>
      <c r="HG25" s="1" t="s">
        <v>28</v>
      </c>
      <c r="HH25" s="1"/>
      <c r="HI25" s="1"/>
      <c r="IH25" s="8"/>
      <c r="IK25" s="1" t="s">
        <v>28</v>
      </c>
      <c r="IL25" s="1"/>
      <c r="IM25" s="1"/>
      <c r="IT25" s="5"/>
      <c r="IW25" s="5"/>
      <c r="JE25" s="52">
        <f>JE23/A23</f>
        <v>1.5043867924528302</v>
      </c>
      <c r="JF25" s="26" t="s">
        <v>23</v>
      </c>
      <c r="JI25" s="3"/>
      <c r="JJ25" s="118"/>
      <c r="JK25" s="3"/>
    </row>
    <row r="26" spans="1:271" ht="12" customHeight="1" thickBot="1" x14ac:dyDescent="0.3">
      <c r="A26" s="11" t="s">
        <v>13</v>
      </c>
      <c r="D26" s="25"/>
      <c r="E26" s="1" t="s">
        <v>30</v>
      </c>
      <c r="H26"/>
      <c r="M26" s="25"/>
      <c r="N26" s="1" t="s">
        <v>30</v>
      </c>
      <c r="P26"/>
      <c r="W26" s="25"/>
      <c r="X26" s="1" t="s">
        <v>30</v>
      </c>
      <c r="AA26"/>
      <c r="AC26" s="147"/>
      <c r="AG26" s="25"/>
      <c r="AH26" s="1" t="s">
        <v>30</v>
      </c>
      <c r="AK26"/>
      <c r="AP26" s="9"/>
      <c r="AQ26" s="25"/>
      <c r="AR26" s="1" t="s">
        <v>30</v>
      </c>
      <c r="AU26"/>
      <c r="BA26" s="25"/>
      <c r="BB26" s="1" t="s">
        <v>30</v>
      </c>
      <c r="BE26"/>
      <c r="BK26" s="25"/>
      <c r="BL26" s="1" t="s">
        <v>25</v>
      </c>
      <c r="BM26" s="1" t="s">
        <v>30</v>
      </c>
      <c r="BN26" s="1"/>
      <c r="BO26" s="1"/>
      <c r="BQ26" s="1"/>
      <c r="BR26" s="1"/>
      <c r="BT26" s="1"/>
      <c r="BU26" s="1"/>
      <c r="BV26"/>
      <c r="BW26" s="1"/>
      <c r="BX26" s="1"/>
      <c r="BY26" s="9"/>
      <c r="BZ26" s="1"/>
      <c r="CA26" s="1"/>
      <c r="CB26" s="9"/>
      <c r="CC26" s="1"/>
      <c r="CD26" s="1"/>
      <c r="CF26" s="1"/>
      <c r="CG26" s="1"/>
      <c r="CI26" s="1"/>
      <c r="CJ26" s="1"/>
      <c r="CL26" s="1"/>
      <c r="CM26" s="1"/>
      <c r="CN26" s="25"/>
      <c r="CO26" s="1"/>
      <c r="CP26" s="1"/>
      <c r="CQ26" s="1" t="s">
        <v>30</v>
      </c>
      <c r="CR26" s="1"/>
      <c r="CS26" s="1"/>
      <c r="CU26" s="1"/>
      <c r="CV26" s="1"/>
      <c r="CX26" s="1"/>
      <c r="CY26" s="1"/>
      <c r="CZ26"/>
      <c r="DA26" s="1"/>
      <c r="DB26" s="1"/>
      <c r="DD26" s="1"/>
      <c r="DE26" s="1"/>
      <c r="DG26" s="1"/>
      <c r="DH26" s="1"/>
      <c r="DJ26" s="1"/>
      <c r="DK26" s="1"/>
      <c r="DM26" s="1"/>
      <c r="DN26" s="1"/>
      <c r="DP26" s="1"/>
      <c r="DQ26" s="1"/>
      <c r="DR26" s="25"/>
      <c r="DS26" s="1"/>
      <c r="DT26" s="1"/>
      <c r="DU26" s="1" t="s">
        <v>30</v>
      </c>
      <c r="DV26" s="1"/>
      <c r="DW26" s="1"/>
      <c r="EV26" s="25"/>
      <c r="EY26" s="1" t="s">
        <v>30</v>
      </c>
      <c r="FZ26" s="25"/>
      <c r="GA26" s="1"/>
      <c r="GB26" s="1"/>
      <c r="GC26" s="1" t="s">
        <v>30</v>
      </c>
      <c r="GD26" s="1"/>
      <c r="GE26" s="1"/>
      <c r="HD26" s="25"/>
      <c r="HE26" s="1"/>
      <c r="HF26" s="1"/>
      <c r="HG26" s="1" t="s">
        <v>30</v>
      </c>
      <c r="HH26" s="1"/>
      <c r="HI26" s="1"/>
      <c r="IH26" s="25"/>
      <c r="IK26" s="1" t="s">
        <v>30</v>
      </c>
      <c r="IL26" s="1"/>
      <c r="IM26" s="1"/>
      <c r="JJ26" s="24"/>
    </row>
    <row r="27" spans="1:271" ht="12" customHeight="1" thickBot="1" x14ac:dyDescent="0.3">
      <c r="A27" s="34">
        <f>(128*12)+3+1</f>
        <v>1540</v>
      </c>
      <c r="D27" s="15"/>
      <c r="E27" s="1" t="s">
        <v>29</v>
      </c>
      <c r="H27"/>
      <c r="M27" s="15"/>
      <c r="N27" s="1" t="s">
        <v>29</v>
      </c>
      <c r="P27"/>
      <c r="W27" s="15"/>
      <c r="X27" s="1" t="s">
        <v>29</v>
      </c>
      <c r="AA27"/>
      <c r="AG27" s="15"/>
      <c r="AH27" s="1" t="s">
        <v>29</v>
      </c>
      <c r="AK27"/>
      <c r="AP27" s="9"/>
      <c r="AQ27" s="15"/>
      <c r="AR27" s="1" t="s">
        <v>29</v>
      </c>
      <c r="AU27"/>
      <c r="BA27" s="15"/>
      <c r="BB27" s="1" t="s">
        <v>29</v>
      </c>
      <c r="BE27"/>
      <c r="BK27" s="15"/>
      <c r="BL27" s="1" t="s">
        <v>17</v>
      </c>
      <c r="BM27" s="1" t="s">
        <v>29</v>
      </c>
      <c r="BN27" s="1"/>
      <c r="BO27" s="1"/>
      <c r="BQ27" s="1"/>
      <c r="BR27" s="1"/>
      <c r="BT27" s="1"/>
      <c r="BU27" s="1"/>
      <c r="BV27"/>
      <c r="BW27" s="1"/>
      <c r="BX27" s="1"/>
      <c r="BY27" s="9"/>
      <c r="BZ27" s="1"/>
      <c r="CA27" s="1"/>
      <c r="CB27"/>
      <c r="CC27" s="1"/>
      <c r="CD27" s="1"/>
      <c r="CF27" s="1"/>
      <c r="CG27" s="1"/>
      <c r="CI27" s="1"/>
      <c r="CJ27" s="1"/>
      <c r="CL27" s="1"/>
      <c r="CM27" s="1"/>
      <c r="CN27" s="15"/>
      <c r="CO27" s="1"/>
      <c r="CP27" s="1"/>
      <c r="CQ27" s="1" t="s">
        <v>29</v>
      </c>
      <c r="CR27" s="1"/>
      <c r="CS27" s="1"/>
      <c r="CU27" s="1"/>
      <c r="CV27" s="1"/>
      <c r="CX27" s="1"/>
      <c r="CY27" s="1"/>
      <c r="CZ27"/>
      <c r="DA27" s="1"/>
      <c r="DB27" s="1"/>
      <c r="DD27" s="1"/>
      <c r="DE27" s="1"/>
      <c r="DG27" s="1"/>
      <c r="DH27" s="1"/>
      <c r="DJ27" s="1"/>
      <c r="DK27" s="1"/>
      <c r="DM27" s="1"/>
      <c r="DN27" s="1"/>
      <c r="DP27" s="1"/>
      <c r="DQ27" s="1"/>
      <c r="DR27" s="15"/>
      <c r="DS27" s="1"/>
      <c r="DT27" s="1"/>
      <c r="DU27" s="1" t="s">
        <v>29</v>
      </c>
      <c r="DV27" s="1"/>
      <c r="DW27" s="1"/>
      <c r="EV27" s="15"/>
      <c r="EY27" s="1" t="s">
        <v>29</v>
      </c>
      <c r="FZ27" s="15"/>
      <c r="GA27" s="1"/>
      <c r="GB27" s="1"/>
      <c r="GC27" s="1" t="s">
        <v>29</v>
      </c>
      <c r="GD27" s="1"/>
      <c r="GE27" s="1"/>
      <c r="HD27" s="15"/>
      <c r="HE27" s="1"/>
      <c r="HF27" s="1"/>
      <c r="HG27" s="1" t="s">
        <v>29</v>
      </c>
      <c r="HH27" s="1"/>
      <c r="HI27" s="1"/>
      <c r="IH27" s="15"/>
      <c r="IK27" s="1" t="s">
        <v>29</v>
      </c>
      <c r="IL27" s="1"/>
      <c r="IM27" s="1"/>
      <c r="JE27" s="51">
        <f>SUM(B19:JC19)</f>
        <v>172.62</v>
      </c>
      <c r="JF27" s="26" t="s">
        <v>35</v>
      </c>
      <c r="JH27" s="153" t="s">
        <v>51</v>
      </c>
      <c r="JI27" s="152">
        <f>21.9+1.8+5.95</f>
        <v>29.65</v>
      </c>
      <c r="JJ27" s="24"/>
    </row>
    <row r="28" spans="1:271" ht="12" customHeight="1" thickBot="1" x14ac:dyDescent="0.3">
      <c r="D28" s="16" t="s">
        <v>19</v>
      </c>
      <c r="E28" s="1" t="s">
        <v>20</v>
      </c>
      <c r="H28"/>
      <c r="M28" s="16" t="s">
        <v>19</v>
      </c>
      <c r="N28" s="1" t="s">
        <v>20</v>
      </c>
      <c r="P28"/>
      <c r="W28" s="16" t="s">
        <v>19</v>
      </c>
      <c r="X28" s="1" t="s">
        <v>20</v>
      </c>
      <c r="AA28"/>
      <c r="AG28" s="16" t="s">
        <v>19</v>
      </c>
      <c r="AH28" s="1" t="s">
        <v>20</v>
      </c>
      <c r="AK28"/>
      <c r="AP28" s="9"/>
      <c r="AQ28" s="16" t="s">
        <v>19</v>
      </c>
      <c r="AR28" s="1" t="s">
        <v>20</v>
      </c>
      <c r="AU28" s="126"/>
      <c r="BA28" s="16" t="s">
        <v>19</v>
      </c>
      <c r="BB28" s="1" t="s">
        <v>20</v>
      </c>
      <c r="BE28"/>
      <c r="BK28" s="16" t="s">
        <v>19</v>
      </c>
      <c r="BL28" s="1" t="s">
        <v>20</v>
      </c>
      <c r="BM28" s="1" t="s">
        <v>20</v>
      </c>
      <c r="BN28" s="1"/>
      <c r="BO28" s="1"/>
      <c r="BQ28" s="1"/>
      <c r="BR28" s="1"/>
      <c r="BT28" s="1"/>
      <c r="BU28" s="1"/>
      <c r="BV28"/>
      <c r="BW28" s="1"/>
      <c r="BX28" s="1"/>
      <c r="BY28" s="9"/>
      <c r="BZ28" s="1"/>
      <c r="CA28" s="1"/>
      <c r="CB28" s="9"/>
      <c r="CC28" s="1"/>
      <c r="CD28" s="1"/>
      <c r="CF28" s="1"/>
      <c r="CG28" s="1"/>
      <c r="CI28" s="1"/>
      <c r="CJ28" s="1"/>
      <c r="CL28" s="1"/>
      <c r="CM28" s="1"/>
      <c r="CN28" s="16" t="s">
        <v>19</v>
      </c>
      <c r="CO28" s="1"/>
      <c r="CP28" s="1"/>
      <c r="CQ28" s="1" t="s">
        <v>20</v>
      </c>
      <c r="CR28" s="1"/>
      <c r="CS28" s="1"/>
      <c r="CU28" s="1"/>
      <c r="CV28" s="1"/>
      <c r="CX28" s="1"/>
      <c r="CY28" s="1"/>
      <c r="CZ28"/>
      <c r="DA28" s="1"/>
      <c r="DB28" s="1"/>
      <c r="DD28" s="1"/>
      <c r="DE28" s="1"/>
      <c r="DG28" s="1"/>
      <c r="DH28" s="1"/>
      <c r="DJ28" s="1"/>
      <c r="DK28" s="1"/>
      <c r="DM28" s="1"/>
      <c r="DN28" s="1"/>
      <c r="DP28" s="1"/>
      <c r="DQ28" s="1"/>
      <c r="DR28" s="16" t="s">
        <v>19</v>
      </c>
      <c r="DS28" s="1"/>
      <c r="DT28" s="1"/>
      <c r="DU28" s="1" t="s">
        <v>20</v>
      </c>
      <c r="DV28" s="1"/>
      <c r="DW28" s="1"/>
      <c r="EV28" s="16" t="s">
        <v>19</v>
      </c>
      <c r="EY28" s="1" t="s">
        <v>20</v>
      </c>
      <c r="FZ28" s="16" t="s">
        <v>19</v>
      </c>
      <c r="GA28" s="1"/>
      <c r="GB28" s="1"/>
      <c r="GC28" s="1" t="s">
        <v>20</v>
      </c>
      <c r="GD28" s="1"/>
      <c r="GE28" s="1"/>
      <c r="HD28" s="16" t="s">
        <v>19</v>
      </c>
      <c r="HE28" s="1"/>
      <c r="HF28" s="1"/>
      <c r="HG28" s="1" t="s">
        <v>20</v>
      </c>
      <c r="HH28" s="1"/>
      <c r="HI28" s="1"/>
      <c r="IH28" s="16" t="s">
        <v>19</v>
      </c>
      <c r="IK28" s="1" t="s">
        <v>20</v>
      </c>
      <c r="IL28" s="1"/>
      <c r="IM28" s="1"/>
      <c r="JJ28" s="24"/>
    </row>
    <row r="29" spans="1:271" ht="12" customHeight="1" thickBot="1" x14ac:dyDescent="0.3">
      <c r="D29" s="24">
        <v>0</v>
      </c>
      <c r="E29" s="1" t="s">
        <v>18</v>
      </c>
      <c r="F29" s="16"/>
      <c r="H29"/>
      <c r="M29" s="24">
        <v>0</v>
      </c>
      <c r="N29" s="1" t="s">
        <v>18</v>
      </c>
      <c r="P29"/>
      <c r="W29" s="24">
        <v>0</v>
      </c>
      <c r="X29" s="1" t="s">
        <v>18</v>
      </c>
      <c r="Y29" s="16"/>
      <c r="AA29"/>
      <c r="AG29" s="24">
        <v>0</v>
      </c>
      <c r="AH29" s="1" t="s">
        <v>18</v>
      </c>
      <c r="AI29" s="16"/>
      <c r="AK29"/>
      <c r="AP29" s="9"/>
      <c r="AQ29" s="24">
        <v>0</v>
      </c>
      <c r="AR29" s="1" t="s">
        <v>18</v>
      </c>
      <c r="AS29" s="16"/>
      <c r="AU29"/>
      <c r="BA29" s="24">
        <v>0</v>
      </c>
      <c r="BB29" s="1" t="s">
        <v>18</v>
      </c>
      <c r="BC29" s="16"/>
      <c r="BE29"/>
      <c r="BK29" s="24">
        <v>0</v>
      </c>
      <c r="BL29" s="1" t="s">
        <v>18</v>
      </c>
      <c r="BM29" s="1" t="s">
        <v>18</v>
      </c>
      <c r="BN29" s="16"/>
      <c r="BO29" s="1"/>
      <c r="BP29" s="16"/>
      <c r="BQ29" s="1"/>
      <c r="BR29" s="1"/>
      <c r="BT29" s="1"/>
      <c r="BU29" s="1"/>
      <c r="BV29"/>
      <c r="BW29" s="1"/>
      <c r="BX29" s="1"/>
      <c r="BZ29" s="1"/>
      <c r="CA29" s="1"/>
      <c r="CB29" s="9"/>
      <c r="CC29" s="1"/>
      <c r="CD29" s="1"/>
      <c r="CF29" s="1"/>
      <c r="CG29" s="1"/>
      <c r="CI29" s="1"/>
      <c r="CJ29" s="1"/>
      <c r="CL29" s="1"/>
      <c r="CM29" s="1"/>
      <c r="CN29" s="24">
        <v>0</v>
      </c>
      <c r="CO29" s="1"/>
      <c r="CP29" s="16"/>
      <c r="CQ29" s="1" t="s">
        <v>18</v>
      </c>
      <c r="CR29" s="16"/>
      <c r="CS29" s="1"/>
      <c r="CT29" s="16"/>
      <c r="CU29" s="1"/>
      <c r="CV29" s="16"/>
      <c r="CX29" s="1"/>
      <c r="CY29" s="1"/>
      <c r="CZ29"/>
      <c r="DA29" s="1"/>
      <c r="DB29" s="1"/>
      <c r="DD29" s="1"/>
      <c r="DE29" s="1"/>
      <c r="DG29" s="1"/>
      <c r="DH29" s="1"/>
      <c r="DJ29" s="1"/>
      <c r="DK29" s="1"/>
      <c r="DM29" s="1"/>
      <c r="DN29" s="1"/>
      <c r="DP29" s="1"/>
      <c r="DQ29" s="1"/>
      <c r="DR29" s="24">
        <v>0</v>
      </c>
      <c r="DS29" s="1"/>
      <c r="DT29" s="16"/>
      <c r="DU29" s="1" t="s">
        <v>18</v>
      </c>
      <c r="DV29" s="16"/>
      <c r="DW29" s="1"/>
      <c r="DX29" s="16"/>
      <c r="EV29" s="24">
        <v>0</v>
      </c>
      <c r="EX29" s="16"/>
      <c r="EY29" s="1" t="s">
        <v>18</v>
      </c>
      <c r="EZ29" s="16"/>
      <c r="FB29" s="16"/>
      <c r="FZ29" s="24">
        <v>0</v>
      </c>
      <c r="GA29" s="1"/>
      <c r="GB29" s="16"/>
      <c r="GC29" s="1" t="s">
        <v>18</v>
      </c>
      <c r="GD29" s="16"/>
      <c r="GE29" s="1"/>
      <c r="GF29" s="16"/>
      <c r="HD29" s="24">
        <v>0</v>
      </c>
      <c r="HE29" s="1"/>
      <c r="HF29" s="16"/>
      <c r="HG29" s="1" t="s">
        <v>18</v>
      </c>
      <c r="HH29" s="16"/>
      <c r="HI29" s="1"/>
      <c r="HJ29" s="16"/>
      <c r="IH29" s="24">
        <v>0</v>
      </c>
      <c r="IJ29" s="16"/>
      <c r="IK29" s="1" t="s">
        <v>18</v>
      </c>
      <c r="IL29" s="16"/>
      <c r="IM29" s="1"/>
      <c r="IN29" s="16"/>
      <c r="JE29" s="51">
        <f>SUM(B20:JC20)</f>
        <v>690.5800000000005</v>
      </c>
      <c r="JF29" s="26" t="s">
        <v>37</v>
      </c>
    </row>
    <row r="30" spans="1:271" ht="12" customHeight="1" thickBot="1" x14ac:dyDescent="0.3">
      <c r="F30" s="16"/>
      <c r="H30"/>
      <c r="P30"/>
      <c r="AA30"/>
      <c r="AG30"/>
      <c r="AK30"/>
      <c r="AP30" s="9"/>
      <c r="AQ30"/>
      <c r="AU30"/>
      <c r="BE30"/>
      <c r="BQ30" s="1"/>
      <c r="BR30" s="16"/>
      <c r="BT30" s="1"/>
      <c r="BU30" s="16"/>
      <c r="BV30"/>
      <c r="BW30" s="1"/>
      <c r="BX30" s="16"/>
      <c r="BZ30" s="1"/>
      <c r="CA30" s="16"/>
      <c r="CB30" s="9"/>
      <c r="CC30" s="1"/>
      <c r="CD30" s="16"/>
      <c r="CF30" s="1"/>
      <c r="CG30" s="16"/>
      <c r="CI30" s="1"/>
      <c r="CJ30" s="16"/>
      <c r="CL30" s="1"/>
      <c r="CM30" s="16"/>
      <c r="CX30" s="1"/>
      <c r="CY30" s="16"/>
      <c r="CZ30"/>
      <c r="DA30" s="1"/>
      <c r="DB30" s="16"/>
      <c r="DD30" s="1"/>
      <c r="DE30" s="16"/>
      <c r="DG30" s="1"/>
      <c r="DH30" s="16"/>
      <c r="DJ30" s="1"/>
      <c r="DK30" s="16"/>
      <c r="DM30" s="1"/>
      <c r="DN30" s="16"/>
      <c r="DP30" s="1"/>
      <c r="DQ30" s="16"/>
    </row>
    <row r="31" spans="1:271" ht="12" customHeight="1" thickBot="1" x14ac:dyDescent="0.3">
      <c r="F31" s="16"/>
      <c r="AG31"/>
      <c r="AK31"/>
      <c r="AP31" s="9"/>
      <c r="BY31" s="9"/>
      <c r="CB31" s="9"/>
      <c r="JE31" s="51">
        <f>JE23+JE27+JE29</f>
        <v>2776.7800000000007</v>
      </c>
      <c r="JF31" s="26" t="s">
        <v>38</v>
      </c>
    </row>
  </sheetData>
  <pageMargins left="0.7" right="0.7" top="0.75" bottom="0.75" header="0.3" footer="0.3"/>
  <pageSetup orientation="portrait" horizontalDpi="4294967294" r:id="rId1"/>
  <ignoredErrors>
    <ignoredError sqref="B18:N18 IE18 IH18 HS18 HP18 EY18 EV18 HV18 HY18 IB18 IK18 IN18 IQ18 IT18 HJ18 HD18 HG18 HA18 GX18 GU18 GR18 GO18 GL18 GI18 GF18 GC18 FW18 FT18 FQ18 FN18 FK18 FH18 FE18 FB18 ES18 EP18 EM18 EJ18 EG18 ED18 EA18 DX18 DU18 DR18 HM18 DO18 DL18 DI18 DF18 DC18 CZ18 CW18 CT18 CQ18 CN18 CK18 CH18 CE18 CB18 BY18 BV18 BS18 BP18 BM18 P18:AT18 AV18:BK18"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5"/>
  <sheetViews>
    <sheetView workbookViewId="0">
      <selection activeCell="A15" sqref="A15"/>
    </sheetView>
  </sheetViews>
  <sheetFormatPr defaultRowHeight="15" x14ac:dyDescent="0.25"/>
  <cols>
    <col min="1" max="1" width="17.140625" customWidth="1"/>
  </cols>
  <sheetData>
    <row r="4" spans="1:2" x14ac:dyDescent="0.25">
      <c r="A4" t="s">
        <v>39</v>
      </c>
      <c r="B4" s="126">
        <v>857</v>
      </c>
    </row>
    <row r="5" spans="1:2" x14ac:dyDescent="0.25">
      <c r="A5" t="s">
        <v>40</v>
      </c>
      <c r="B5">
        <v>489.99</v>
      </c>
    </row>
    <row r="6" spans="1:2" x14ac:dyDescent="0.25">
      <c r="A6" t="s">
        <v>41</v>
      </c>
      <c r="B6">
        <v>474.99</v>
      </c>
    </row>
    <row r="7" spans="1:2" x14ac:dyDescent="0.25">
      <c r="A7" t="s">
        <v>42</v>
      </c>
      <c r="B7">
        <v>399.99</v>
      </c>
    </row>
    <row r="8" spans="1:2" x14ac:dyDescent="0.25">
      <c r="A8" t="s">
        <v>43</v>
      </c>
      <c r="B8" s="126">
        <v>310</v>
      </c>
    </row>
    <row r="9" spans="1:2" x14ac:dyDescent="0.25">
      <c r="A9" t="s">
        <v>44</v>
      </c>
      <c r="B9">
        <v>299.99</v>
      </c>
    </row>
    <row r="10" spans="1:2" x14ac:dyDescent="0.25">
      <c r="A10" t="s">
        <v>45</v>
      </c>
      <c r="B10">
        <v>299.99</v>
      </c>
    </row>
    <row r="11" spans="1:2" x14ac:dyDescent="0.25">
      <c r="A11" t="s">
        <v>46</v>
      </c>
      <c r="B11">
        <v>299.99</v>
      </c>
    </row>
    <row r="12" spans="1:2" x14ac:dyDescent="0.25">
      <c r="A12" s="9" t="s">
        <v>47</v>
      </c>
      <c r="B12" s="126">
        <v>279</v>
      </c>
    </row>
    <row r="13" spans="1:2" x14ac:dyDescent="0.25">
      <c r="A13" t="s">
        <v>48</v>
      </c>
      <c r="B13">
        <v>259.99</v>
      </c>
    </row>
    <row r="14" spans="1:2" x14ac:dyDescent="0.25">
      <c r="A14" t="s">
        <v>49</v>
      </c>
      <c r="B14">
        <v>249.99</v>
      </c>
    </row>
    <row r="15" spans="1:2" x14ac:dyDescent="0.25">
      <c r="A15" t="s">
        <v>50</v>
      </c>
      <c r="B15" s="126">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Nat Geo</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Lamar Traywick</dc:creator>
  <cp:lastModifiedBy>chadtraywick</cp:lastModifiedBy>
  <cp:lastPrinted>2014-07-13T11:56:22Z</cp:lastPrinted>
  <dcterms:created xsi:type="dcterms:W3CDTF">2014-05-25T23:48:19Z</dcterms:created>
  <dcterms:modified xsi:type="dcterms:W3CDTF">2016-10-10T23:39:34Z</dcterms:modified>
</cp:coreProperties>
</file>